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date1904="1" autoCompressPictures="0"/>
  <bookViews>
    <workbookView xWindow="1620" yWindow="0" windowWidth="26520" windowHeight="15800" tabRatio="821"/>
  </bookViews>
  <sheets>
    <sheet name="Mortarplus" sheetId="6" r:id="rId1"/>
    <sheet name="Thinbed Bata Ringan" sheetId="8" r:id="rId2"/>
    <sheet name="Plester Bata Ringan" sheetId="9" r:id="rId3"/>
    <sheet name="Plaster Bata Merah" sheetId="16" r:id="rId4"/>
    <sheet name="Lem KeramikTebal" sheetId="11" r:id="rId5"/>
    <sheet name="Lem Keramik Tipis" sheetId="10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0" l="1"/>
  <c r="D12" i="10"/>
  <c r="D5" i="10"/>
  <c r="D4" i="10"/>
  <c r="D3" i="10"/>
  <c r="B3" i="10"/>
  <c r="D19" i="11"/>
  <c r="D18" i="11"/>
  <c r="B18" i="11"/>
  <c r="D11" i="11"/>
  <c r="D5" i="16"/>
  <c r="D5" i="11"/>
  <c r="D3" i="11"/>
  <c r="B3" i="11"/>
  <c r="D17" i="16"/>
  <c r="B17" i="16"/>
  <c r="D11" i="16"/>
  <c r="D4" i="16"/>
  <c r="D3" i="16"/>
  <c r="B3" i="16"/>
  <c r="B11" i="9"/>
  <c r="D11" i="9"/>
  <c r="D5" i="9"/>
  <c r="D4" i="9"/>
  <c r="D3" i="9"/>
  <c r="B3" i="9"/>
  <c r="B12" i="8"/>
  <c r="D12" i="8"/>
  <c r="D5" i="8"/>
  <c r="D4" i="8"/>
  <c r="D3" i="8"/>
  <c r="B3" i="8"/>
  <c r="H11" i="9"/>
  <c r="H12" i="9"/>
  <c r="H13" i="9"/>
  <c r="E12" i="6"/>
  <c r="H3" i="9"/>
  <c r="H4" i="9"/>
  <c r="H5" i="9"/>
  <c r="H6" i="9"/>
  <c r="H7" i="9"/>
  <c r="B12" i="6"/>
  <c r="H12" i="10"/>
  <c r="H18" i="11"/>
  <c r="H19" i="11"/>
  <c r="H20" i="11"/>
  <c r="H21" i="11"/>
  <c r="H14" i="6"/>
  <c r="H3" i="11"/>
  <c r="H5" i="11"/>
  <c r="H6" i="11"/>
  <c r="H7" i="11"/>
  <c r="B14" i="6"/>
  <c r="H16" i="16"/>
  <c r="H17" i="16"/>
  <c r="H18" i="16"/>
  <c r="H19" i="16"/>
  <c r="H20" i="16"/>
  <c r="H13" i="6"/>
  <c r="H2" i="16"/>
  <c r="H3" i="16"/>
  <c r="H4" i="16"/>
  <c r="H5" i="16"/>
  <c r="H6" i="16"/>
  <c r="H7" i="16"/>
  <c r="B13" i="6"/>
  <c r="H13" i="10"/>
  <c r="H14" i="10"/>
  <c r="E15" i="6"/>
  <c r="H11" i="11"/>
  <c r="H12" i="11"/>
  <c r="H13" i="11"/>
  <c r="E14" i="6"/>
  <c r="H10" i="16"/>
  <c r="H11" i="16"/>
  <c r="H12" i="16"/>
  <c r="H13" i="16"/>
  <c r="E13" i="6"/>
  <c r="H12" i="8"/>
  <c r="H13" i="8"/>
  <c r="H14" i="8"/>
  <c r="E11" i="6"/>
  <c r="H3" i="10"/>
  <c r="H4" i="10"/>
  <c r="H5" i="10"/>
  <c r="H6" i="10"/>
  <c r="H7" i="10"/>
  <c r="B15" i="6"/>
  <c r="H3" i="8"/>
  <c r="H4" i="8"/>
  <c r="H5" i="8"/>
  <c r="H6" i="8"/>
  <c r="H7" i="8"/>
  <c r="B11" i="6"/>
  <c r="F7" i="10"/>
  <c r="F14" i="10"/>
  <c r="H11" i="10"/>
  <c r="H2" i="10"/>
  <c r="F7" i="8"/>
  <c r="H11" i="8"/>
  <c r="F14" i="8"/>
  <c r="H2" i="8"/>
  <c r="H10" i="9"/>
  <c r="H2" i="9"/>
  <c r="H17" i="11"/>
  <c r="H10" i="11"/>
  <c r="H2" i="11"/>
  <c r="H4" i="11"/>
</calcChain>
</file>

<file path=xl/sharedStrings.xml><?xml version="1.0" encoding="utf-8"?>
<sst xmlns="http://schemas.openxmlformats.org/spreadsheetml/2006/main" count="327" uniqueCount="72">
  <si>
    <t>mm</t>
  </si>
  <si>
    <t>Semen</t>
  </si>
  <si>
    <t>Pasir</t>
  </si>
  <si>
    <t>rp</t>
  </si>
  <si>
    <t>kg</t>
  </si>
  <si>
    <t>Plester</t>
  </si>
  <si>
    <t>Semen + Pasir</t>
  </si>
  <si>
    <t>Pasir Halus</t>
  </si>
  <si>
    <t>Summary</t>
  </si>
  <si>
    <t>g</t>
  </si>
  <si>
    <t>m2</t>
  </si>
  <si>
    <t>MP-20 Aditif Semen</t>
  </si>
  <si>
    <t>Harga Total</t>
  </si>
  <si>
    <t>Adukan</t>
  </si>
  <si>
    <t>Semen + Pasir Halus +MP-20</t>
  </si>
  <si>
    <t>Thinbed MP-20</t>
  </si>
  <si>
    <t>Mortar Thinbed</t>
  </si>
  <si>
    <t>Thinbed Mortar Co.</t>
  </si>
  <si>
    <t>Plester MP-20</t>
  </si>
  <si>
    <t>Semen + Pasir +MP-20</t>
  </si>
  <si>
    <t>Tebal</t>
  </si>
  <si>
    <t>kg/m2</t>
  </si>
  <si>
    <t>Plester Mortar Co.</t>
  </si>
  <si>
    <t>Lem Keramik MP-20</t>
  </si>
  <si>
    <t>Lem Keramik Mortar Co.</t>
  </si>
  <si>
    <r>
      <rPr>
        <b/>
        <sz val="24"/>
        <color indexed="9"/>
        <rFont val="Helvetica"/>
      </rPr>
      <t>MP-</t>
    </r>
    <r>
      <rPr>
        <b/>
        <sz val="21"/>
        <color indexed="9"/>
        <rFont val="Helvetica"/>
      </rPr>
      <t xml:space="preserve"> 20 Aditif Semen</t>
    </r>
  </si>
  <si>
    <t>Lem Keramik Tipis</t>
  </si>
  <si>
    <t>Mortar Co.</t>
  </si>
  <si>
    <t>Lem Keramik Tradisi</t>
  </si>
  <si>
    <t>Lem Keramik Tebal</t>
  </si>
  <si>
    <t>N.A.</t>
  </si>
  <si>
    <t>Bata Ringan Thinbed</t>
  </si>
  <si>
    <t xml:space="preserve"> Produk Mortar</t>
  </si>
  <si>
    <t>Produk Mortar</t>
  </si>
  <si>
    <t>kg/m3</t>
  </si>
  <si>
    <t>1:4</t>
  </si>
  <si>
    <t>Plester Tradisional</t>
  </si>
  <si>
    <t>Mortar Plester</t>
  </si>
  <si>
    <t>Produk Mortar Plester</t>
  </si>
  <si>
    <t>Adukan 1:4</t>
  </si>
  <si>
    <t>cm</t>
  </si>
  <si>
    <t>Plester Atas Bata Merah</t>
  </si>
  <si>
    <t>Plester Bata Ringan</t>
  </si>
  <si>
    <t>Plester Bata Merah</t>
  </si>
  <si>
    <t>PALING MURAH</t>
  </si>
  <si>
    <t>MortarLem Keramik</t>
  </si>
  <si>
    <t>Lem Keramik Tebal MP-20</t>
  </si>
  <si>
    <t>Mortar Plester (Lem Keramik)</t>
  </si>
  <si>
    <t>MP-20</t>
  </si>
  <si>
    <t>50g</t>
  </si>
  <si>
    <t xml:space="preserve">Cement </t>
  </si>
  <si>
    <t>rp/sac</t>
  </si>
  <si>
    <t>Pasir  Halus</t>
  </si>
  <si>
    <t>Rp/t</t>
  </si>
  <si>
    <t>Rp/sac</t>
  </si>
  <si>
    <t>Rp/sachet</t>
  </si>
  <si>
    <t>Masuk Harga Local</t>
  </si>
  <si>
    <t>Harga Bahan Bangunan</t>
  </si>
  <si>
    <t>Harga Mortar</t>
  </si>
  <si>
    <t>Thinbed</t>
  </si>
  <si>
    <t>Harga Termasuk PPN</t>
  </si>
  <si>
    <t>Masuk harga local dalam box kuning untuk perbanding automatis</t>
  </si>
  <si>
    <t>Lem Keramik</t>
  </si>
  <si>
    <t>Mortar</t>
  </si>
  <si>
    <t>Acian Abu2</t>
  </si>
  <si>
    <t>Tradisional</t>
  </si>
  <si>
    <r>
      <t>Rp/m</t>
    </r>
    <r>
      <rPr>
        <vertAlign val="superscript"/>
        <sz val="18"/>
        <color indexed="8"/>
        <rFont val="Helvetica"/>
      </rPr>
      <t>2</t>
    </r>
  </si>
  <si>
    <t>Rp</t>
  </si>
  <si>
    <r>
      <t>Harga /m</t>
    </r>
    <r>
      <rPr>
        <vertAlign val="superscript"/>
        <sz val="18"/>
        <color indexed="8"/>
        <rFont val="Helvetica"/>
      </rPr>
      <t>2</t>
    </r>
  </si>
  <si>
    <t>LEBIH MAHAL</t>
  </si>
  <si>
    <t>www.mortarplus.com</t>
  </si>
  <si>
    <t>click for videos and technical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</si>
</sst>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</numFmts>
  <fonts count="20" x14ac:knownFonts="1">
    <font>
      <sz val="10"/>
      <color indexed="8"/>
      <name val="Helvetica"/>
    </font>
    <font>
      <b/>
      <sz val="24"/>
      <color indexed="9"/>
      <name val="Helvetica"/>
    </font>
    <font>
      <b/>
      <sz val="21"/>
      <color indexed="9"/>
      <name val="Helvetica"/>
    </font>
    <font>
      <b/>
      <sz val="17"/>
      <color indexed="8"/>
      <name val="Helvetica"/>
    </font>
    <font>
      <b/>
      <sz val="16"/>
      <color indexed="8"/>
      <name val="Helvetica"/>
    </font>
    <font>
      <sz val="16"/>
      <color indexed="8"/>
      <name val="Helvetica"/>
    </font>
    <font>
      <sz val="14"/>
      <color indexed="8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b/>
      <sz val="22"/>
      <color indexed="9"/>
      <name val="Helvetica"/>
    </font>
    <font>
      <sz val="14"/>
      <color rgb="FF000000"/>
      <name val="Helvetica"/>
    </font>
    <font>
      <sz val="10"/>
      <color indexed="8"/>
      <name val="Helvetica"/>
    </font>
    <font>
      <sz val="12"/>
      <color indexed="8"/>
      <name val="Helvetica"/>
    </font>
    <font>
      <b/>
      <sz val="16"/>
      <color theme="0"/>
      <name val="Helvetica"/>
    </font>
    <font>
      <sz val="16"/>
      <color theme="0"/>
      <name val="Helvetica"/>
    </font>
    <font>
      <sz val="17"/>
      <color rgb="FF000000"/>
      <name val="Helvetica"/>
    </font>
    <font>
      <sz val="14"/>
      <color rgb="FFFF0000"/>
      <name val="Helvetica"/>
    </font>
    <font>
      <b/>
      <sz val="21"/>
      <color rgb="FFFF0000"/>
      <name val="Helvetica"/>
    </font>
    <font>
      <vertAlign val="superscript"/>
      <sz val="18"/>
      <color indexed="8"/>
      <name val="Helvetica"/>
    </font>
    <font>
      <u/>
      <sz val="14"/>
      <color theme="10"/>
      <name val="Helvetica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12"/>
      </left>
      <right/>
      <top style="thin">
        <color indexed="12"/>
      </top>
      <bottom style="thin">
        <color indexed="11"/>
      </bottom>
      <diagonal/>
    </border>
    <border>
      <left/>
      <right/>
      <top/>
      <bottom style="thin">
        <color indexed="12"/>
      </bottom>
      <diagonal/>
    </border>
    <border>
      <left style="thin">
        <color indexed="11"/>
      </left>
      <right/>
      <top/>
      <bottom style="thin">
        <color indexed="12"/>
      </bottom>
      <diagonal/>
    </border>
    <border>
      <left style="thin">
        <color rgb="FFA5A5A5"/>
      </left>
      <right/>
      <top style="thin">
        <color rgb="FFA5A5A5"/>
      </top>
      <bottom style="thin">
        <color auto="1"/>
      </bottom>
      <diagonal/>
    </border>
    <border>
      <left/>
      <right/>
      <top style="thin">
        <color rgb="FFA5A5A5"/>
      </top>
      <bottom style="thin">
        <color auto="1"/>
      </bottom>
      <diagonal/>
    </border>
    <border>
      <left/>
      <right style="thin">
        <color rgb="FFA5A5A5"/>
      </right>
      <top style="thin">
        <color rgb="FFA5A5A5"/>
      </top>
      <bottom style="thin">
        <color auto="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auto="1"/>
      </right>
      <top style="thin">
        <color rgb="FFA5A5A5"/>
      </top>
      <bottom style="thin">
        <color rgb="FFA5A5A5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/>
      <top style="thin">
        <color indexed="12"/>
      </top>
      <bottom style="thin">
        <color indexed="11"/>
      </bottom>
      <diagonal/>
    </border>
    <border>
      <left/>
      <right style="thin">
        <color auto="1"/>
      </right>
      <top style="thin">
        <color indexed="12"/>
      </top>
      <bottom style="thin">
        <color indexed="11"/>
      </bottom>
      <diagonal/>
    </border>
  </borders>
  <cellStyleXfs count="222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10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3" borderId="2" xfId="0" applyNumberFormat="1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9" fontId="6" fillId="0" borderId="4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top" wrapText="1"/>
    </xf>
    <xf numFmtId="164" fontId="6" fillId="0" borderId="0" xfId="9" applyNumberFormat="1" applyFont="1" applyAlignment="1">
      <alignment vertical="top" wrapText="1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13" fillId="4" borderId="6" xfId="0" applyNumberFormat="1" applyFont="1" applyFill="1" applyBorder="1" applyAlignment="1">
      <alignment vertical="center" wrapText="1"/>
    </xf>
    <xf numFmtId="0" fontId="6" fillId="0" borderId="6" xfId="0" applyNumberFormat="1" applyFont="1" applyBorder="1" applyAlignment="1">
      <alignment vertical="center" wrapText="1"/>
    </xf>
    <xf numFmtId="164" fontId="6" fillId="0" borderId="6" xfId="9" applyNumberFormat="1" applyFont="1" applyBorder="1" applyAlignment="1">
      <alignment vertical="center" wrapText="1"/>
    </xf>
    <xf numFmtId="0" fontId="12" fillId="0" borderId="6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vertical="center" wrapText="1"/>
    </xf>
    <xf numFmtId="164" fontId="5" fillId="0" borderId="6" xfId="9" applyNumberFormat="1" applyFont="1" applyBorder="1" applyAlignment="1">
      <alignment vertical="center" wrapText="1"/>
    </xf>
    <xf numFmtId="164" fontId="4" fillId="0" borderId="6" xfId="9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13" fillId="5" borderId="6" xfId="0" applyNumberFormat="1" applyFont="1" applyFill="1" applyBorder="1" applyAlignment="1">
      <alignment vertical="center" wrapText="1"/>
    </xf>
    <xf numFmtId="43" fontId="5" fillId="0" borderId="6" xfId="0" applyNumberFormat="1" applyFont="1" applyBorder="1" applyAlignment="1">
      <alignment vertical="center" wrapText="1"/>
    </xf>
    <xf numFmtId="0" fontId="13" fillId="6" borderId="6" xfId="0" applyNumberFormat="1" applyFont="1" applyFill="1" applyBorder="1" applyAlignment="1">
      <alignment vertical="center" wrapText="1"/>
    </xf>
    <xf numFmtId="43" fontId="5" fillId="0" borderId="9" xfId="0" applyNumberFormat="1" applyFont="1" applyBorder="1" applyAlignment="1">
      <alignment vertical="center" wrapText="1"/>
    </xf>
    <xf numFmtId="0" fontId="12" fillId="0" borderId="9" xfId="0" applyNumberFormat="1" applyFont="1" applyBorder="1" applyAlignment="1">
      <alignment vertical="center" wrapText="1"/>
    </xf>
    <xf numFmtId="164" fontId="4" fillId="0" borderId="9" xfId="9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right" vertical="center" wrapText="1"/>
    </xf>
    <xf numFmtId="43" fontId="5" fillId="0" borderId="7" xfId="0" applyNumberFormat="1" applyFont="1" applyBorder="1" applyAlignment="1">
      <alignment vertical="center" wrapText="1"/>
    </xf>
    <xf numFmtId="0" fontId="12" fillId="0" borderId="7" xfId="0" applyNumberFormat="1" applyFont="1" applyBorder="1" applyAlignment="1">
      <alignment vertical="center" wrapText="1"/>
    </xf>
    <xf numFmtId="164" fontId="4" fillId="0" borderId="7" xfId="9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6" xfId="9" applyNumberFormat="1" applyFont="1" applyBorder="1" applyAlignment="1">
      <alignment vertical="center" wrapText="1"/>
    </xf>
    <xf numFmtId="43" fontId="6" fillId="0" borderId="6" xfId="9" applyNumberFormat="1" applyFont="1" applyBorder="1" applyAlignment="1">
      <alignment vertical="center" wrapText="1"/>
    </xf>
    <xf numFmtId="166" fontId="6" fillId="0" borderId="6" xfId="9" applyNumberFormat="1" applyFont="1" applyBorder="1" applyAlignment="1">
      <alignment vertical="center" wrapText="1"/>
    </xf>
    <xf numFmtId="165" fontId="5" fillId="0" borderId="6" xfId="0" applyNumberFormat="1" applyFont="1" applyBorder="1" applyAlignment="1">
      <alignment vertical="center" wrapText="1"/>
    </xf>
    <xf numFmtId="9" fontId="5" fillId="0" borderId="0" xfId="10" applyFont="1" applyAlignment="1">
      <alignment vertical="top" wrapText="1"/>
    </xf>
    <xf numFmtId="9" fontId="5" fillId="0" borderId="0" xfId="10" applyFont="1" applyAlignment="1">
      <alignment vertical="center" wrapText="1"/>
    </xf>
    <xf numFmtId="9" fontId="6" fillId="0" borderId="0" xfId="10" applyFont="1" applyAlignment="1">
      <alignment vertical="center" wrapText="1"/>
    </xf>
    <xf numFmtId="9" fontId="5" fillId="0" borderId="0" xfId="10" applyFont="1" applyAlignment="1">
      <alignment horizontal="center" vertical="center" wrapText="1"/>
    </xf>
    <xf numFmtId="9" fontId="6" fillId="0" borderId="4" xfId="10" applyFont="1" applyBorder="1" applyAlignment="1">
      <alignment vertical="center" wrapText="1"/>
    </xf>
    <xf numFmtId="3" fontId="10" fillId="0" borderId="14" xfId="0" applyNumberFormat="1" applyFont="1" applyBorder="1" applyAlignment="1">
      <alignment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vertical="center" wrapText="1"/>
    </xf>
    <xf numFmtId="3" fontId="10" fillId="0" borderId="14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6" fillId="8" borderId="3" xfId="0" applyNumberFormat="1" applyFont="1" applyFill="1" applyBorder="1" applyAlignment="1">
      <alignment vertical="center" wrapText="1"/>
    </xf>
    <xf numFmtId="164" fontId="6" fillId="8" borderId="4" xfId="9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vertical="center" wrapText="1"/>
    </xf>
    <xf numFmtId="3" fontId="6" fillId="8" borderId="4" xfId="0" applyNumberFormat="1" applyFont="1" applyFill="1" applyBorder="1" applyAlignment="1">
      <alignment horizontal="right" vertical="center" wrapText="1"/>
    </xf>
    <xf numFmtId="1" fontId="6" fillId="8" borderId="4" xfId="9" applyNumberFormat="1" applyFont="1" applyFill="1" applyBorder="1" applyAlignment="1">
      <alignment horizontal="center" vertical="center" wrapText="1"/>
    </xf>
    <xf numFmtId="49" fontId="15" fillId="7" borderId="13" xfId="0" applyNumberFormat="1" applyFont="1" applyFill="1" applyBorder="1" applyAlignment="1">
      <alignment vertical="center" wrapText="1"/>
    </xf>
    <xf numFmtId="3" fontId="10" fillId="8" borderId="14" xfId="0" applyNumberFormat="1" applyFont="1" applyFill="1" applyBorder="1" applyAlignment="1">
      <alignment vertical="center" wrapText="1"/>
    </xf>
    <xf numFmtId="3" fontId="10" fillId="8" borderId="14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9" fontId="10" fillId="0" borderId="0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49" fontId="10" fillId="9" borderId="18" xfId="0" applyNumberFormat="1" applyFont="1" applyFill="1" applyBorder="1" applyAlignment="1">
      <alignment vertical="center" wrapText="1"/>
    </xf>
    <xf numFmtId="3" fontId="6" fillId="0" borderId="22" xfId="0" applyNumberFormat="1" applyFont="1" applyBorder="1" applyAlignment="1">
      <alignment vertical="center" wrapText="1"/>
    </xf>
    <xf numFmtId="3" fontId="6" fillId="0" borderId="23" xfId="0" applyNumberFormat="1" applyFont="1" applyBorder="1" applyAlignment="1">
      <alignment vertical="center" wrapText="1"/>
    </xf>
    <xf numFmtId="49" fontId="17" fillId="0" borderId="24" xfId="0" applyNumberFormat="1" applyFont="1" applyFill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3" fontId="10" fillId="0" borderId="24" xfId="0" applyNumberFormat="1" applyFont="1" applyBorder="1" applyAlignment="1">
      <alignment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5" fillId="10" borderId="0" xfId="0" applyNumberFormat="1" applyFont="1" applyFill="1" applyBorder="1" applyAlignment="1">
      <alignment vertical="center" wrapText="1"/>
    </xf>
    <xf numFmtId="3" fontId="10" fillId="10" borderId="0" xfId="0" applyNumberFormat="1" applyFont="1" applyFill="1" applyBorder="1" applyAlignment="1">
      <alignment vertical="center" wrapText="1"/>
    </xf>
    <xf numFmtId="9" fontId="10" fillId="10" borderId="0" xfId="0" applyNumberFormat="1" applyFont="1" applyFill="1" applyBorder="1" applyAlignment="1">
      <alignment horizontal="center" vertical="center" wrapText="1"/>
    </xf>
    <xf numFmtId="9" fontId="10" fillId="10" borderId="0" xfId="0" applyNumberFormat="1" applyFont="1" applyFill="1" applyBorder="1" applyAlignment="1">
      <alignment vertical="center" wrapText="1"/>
    </xf>
    <xf numFmtId="3" fontId="10" fillId="10" borderId="0" xfId="0" applyNumberFormat="1" applyFont="1" applyFill="1" applyBorder="1" applyAlignment="1">
      <alignment horizontal="right" vertical="center" wrapText="1"/>
    </xf>
    <xf numFmtId="49" fontId="3" fillId="11" borderId="2" xfId="0" applyNumberFormat="1" applyFont="1" applyFill="1" applyBorder="1" applyAlignment="1">
      <alignment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center" vertical="center" wrapText="1"/>
    </xf>
    <xf numFmtId="49" fontId="10" fillId="9" borderId="19" xfId="0" applyNumberFormat="1" applyFont="1" applyFill="1" applyBorder="1" applyAlignment="1">
      <alignment horizontal="center" vertical="center" wrapText="1"/>
    </xf>
    <xf numFmtId="49" fontId="10" fillId="9" borderId="20" xfId="0" applyNumberFormat="1" applyFont="1" applyFill="1" applyBorder="1" applyAlignment="1">
      <alignment horizontal="center" vertical="center" wrapText="1"/>
    </xf>
    <xf numFmtId="0" fontId="14" fillId="6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14" fillId="6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right" vertical="center" wrapText="1"/>
    </xf>
    <xf numFmtId="0" fontId="5" fillId="0" borderId="7" xfId="0" applyNumberFormat="1" applyFont="1" applyBorder="1" applyAlignment="1">
      <alignment horizontal="right" vertical="center" wrapText="1"/>
    </xf>
    <xf numFmtId="0" fontId="5" fillId="0" borderId="12" xfId="0" applyNumberFormat="1" applyFont="1" applyBorder="1" applyAlignment="1">
      <alignment horizontal="right" vertical="center" wrapText="1"/>
    </xf>
    <xf numFmtId="0" fontId="14" fillId="5" borderId="11" xfId="0" applyNumberFormat="1" applyFont="1" applyFill="1" applyBorder="1" applyAlignment="1">
      <alignment horizontal="center" vertical="center" wrapText="1"/>
    </xf>
    <xf numFmtId="0" fontId="14" fillId="5" borderId="7" xfId="0" applyNumberFormat="1" applyFont="1" applyFill="1" applyBorder="1" applyAlignment="1">
      <alignment horizontal="center" vertical="center" wrapText="1"/>
    </xf>
    <xf numFmtId="0" fontId="14" fillId="5" borderId="12" xfId="0" applyNumberFormat="1" applyFont="1" applyFill="1" applyBorder="1" applyAlignment="1">
      <alignment horizontal="center" vertical="center" wrapText="1"/>
    </xf>
    <xf numFmtId="0" fontId="14" fillId="4" borderId="11" xfId="0" applyNumberFormat="1" applyFont="1" applyFill="1" applyBorder="1" applyAlignment="1">
      <alignment horizontal="center" vertical="center" wrapText="1"/>
    </xf>
    <xf numFmtId="0" fontId="14" fillId="4" borderId="7" xfId="0" applyNumberFormat="1" applyFont="1" applyFill="1" applyBorder="1" applyAlignment="1">
      <alignment horizontal="center" vertical="center" wrapText="1"/>
    </xf>
    <xf numFmtId="0" fontId="14" fillId="4" borderId="12" xfId="0" applyNumberFormat="1" applyFont="1" applyFill="1" applyBorder="1" applyAlignment="1">
      <alignment horizontal="center" vertical="center" wrapText="1"/>
    </xf>
    <xf numFmtId="0" fontId="14" fillId="5" borderId="6" xfId="0" applyNumberFormat="1" applyFont="1" applyFill="1" applyBorder="1" applyAlignment="1">
      <alignment horizontal="center" vertical="center" wrapText="1"/>
    </xf>
    <xf numFmtId="3" fontId="10" fillId="0" borderId="26" xfId="0" applyNumberFormat="1" applyFont="1" applyBorder="1" applyAlignment="1">
      <alignment vertical="center" wrapText="1"/>
    </xf>
    <xf numFmtId="3" fontId="6" fillId="0" borderId="27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16" fillId="0" borderId="28" xfId="0" applyNumberFormat="1" applyFont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 vertical="center" wrapText="1"/>
    </xf>
    <xf numFmtId="0" fontId="19" fillId="0" borderId="0" xfId="221" applyNumberFormat="1" applyFont="1" applyAlignment="1">
      <alignment vertical="top" wrapText="1"/>
    </xf>
  </cellXfs>
  <cellStyles count="222">
    <cellStyle name="Comma" xfId="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/>
    <cellStyle name="Normal" xfId="0" builtinId="0"/>
    <cellStyle name="Percent" xfId="10" builtinId="5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2800"/>
      <rgbColor rgb="FFA5A5A5"/>
      <rgbColor rgb="FF3F3F3F"/>
      <rgbColor rgb="FFBDC0BF"/>
      <rgbColor rgb="FF7F7F7F"/>
      <rgbColor rgb="FFDBDBDB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8</xdr:row>
      <xdr:rowOff>114300</xdr:rowOff>
    </xdr:from>
    <xdr:to>
      <xdr:col>0</xdr:col>
      <xdr:colOff>901700</xdr:colOff>
      <xdr:row>8</xdr:row>
      <xdr:rowOff>838200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2933700"/>
          <a:ext cx="850900" cy="7239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rtarplus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U18"/>
  <sheetViews>
    <sheetView showGridLines="0" tabSelected="1" workbookViewId="0">
      <pane xSplit="1" ySplit="1" topLeftCell="B2" activePane="bottomRight" state="frozen"/>
      <selection pane="topRight"/>
      <selection pane="bottomLeft"/>
      <selection pane="bottomRight" activeCell="A20" sqref="A20"/>
    </sheetView>
  </sheetViews>
  <sheetFormatPr baseColWidth="10" defaultColWidth="16.33203125" defaultRowHeight="18" customHeight="1" x14ac:dyDescent="0"/>
  <cols>
    <col min="1" max="1" width="37.33203125" style="1" customWidth="1"/>
    <col min="2" max="2" width="13.83203125" style="1" customWidth="1"/>
    <col min="3" max="3" width="11.33203125" style="1" customWidth="1"/>
    <col min="4" max="4" width="4.83203125" style="1" customWidth="1"/>
    <col min="5" max="5" width="12.1640625" style="1" customWidth="1"/>
    <col min="6" max="7" width="9.5" style="1" customWidth="1"/>
    <col min="8" max="8" width="15.5" style="1" customWidth="1"/>
    <col min="9" max="9" width="8.83203125" style="1" customWidth="1"/>
    <col min="10" max="10" width="13.6640625" style="1" customWidth="1"/>
    <col min="11" max="11" width="8.83203125" style="1" customWidth="1"/>
    <col min="12" max="255" width="16.33203125" style="1" customWidth="1"/>
  </cols>
  <sheetData>
    <row r="1" spans="1:255" ht="16" customHeight="1">
      <c r="A1" s="76"/>
      <c r="B1" s="77"/>
      <c r="C1" s="77"/>
      <c r="D1" s="77"/>
      <c r="E1" s="78"/>
      <c r="F1" s="79"/>
      <c r="G1" s="79"/>
      <c r="H1" s="77"/>
      <c r="I1" s="77"/>
      <c r="J1" s="80"/>
      <c r="K1" s="77"/>
    </row>
    <row r="2" spans="1:255" ht="24" customHeight="1">
      <c r="A2" s="81" t="s">
        <v>56</v>
      </c>
      <c r="B2" s="50" t="s">
        <v>48</v>
      </c>
      <c r="C2" s="35" t="s">
        <v>49</v>
      </c>
      <c r="D2" s="35"/>
      <c r="E2" s="8" t="s">
        <v>50</v>
      </c>
      <c r="F2" s="56">
        <v>40</v>
      </c>
      <c r="G2" s="56" t="s">
        <v>4</v>
      </c>
      <c r="H2" s="35" t="s">
        <v>2</v>
      </c>
      <c r="I2" s="51"/>
      <c r="J2" s="35" t="s">
        <v>52</v>
      </c>
      <c r="K2" s="51"/>
    </row>
    <row r="3" spans="1:255" ht="24" customHeight="1">
      <c r="A3" s="4" t="s">
        <v>57</v>
      </c>
      <c r="B3" s="52">
        <v>14000</v>
      </c>
      <c r="C3" s="6" t="s">
        <v>55</v>
      </c>
      <c r="D3" s="6"/>
      <c r="E3" s="53">
        <v>45000</v>
      </c>
      <c r="F3" s="45" t="s">
        <v>54</v>
      </c>
      <c r="G3" s="45"/>
      <c r="H3" s="54">
        <v>180000</v>
      </c>
      <c r="I3" s="7" t="s">
        <v>53</v>
      </c>
      <c r="J3" s="55">
        <v>300000</v>
      </c>
      <c r="K3" s="7" t="s">
        <v>53</v>
      </c>
    </row>
    <row r="4" spans="1:255" ht="24" customHeight="1">
      <c r="A4" s="57" t="s">
        <v>63</v>
      </c>
      <c r="B4" s="46" t="s">
        <v>59</v>
      </c>
      <c r="C4" s="59">
        <v>40</v>
      </c>
      <c r="D4" s="59" t="s">
        <v>4</v>
      </c>
      <c r="E4" s="47" t="s">
        <v>5</v>
      </c>
      <c r="F4" s="59">
        <v>40</v>
      </c>
      <c r="G4" s="59" t="s">
        <v>4</v>
      </c>
      <c r="H4" s="46" t="s">
        <v>62</v>
      </c>
      <c r="I4" s="59">
        <v>40</v>
      </c>
      <c r="J4" s="49" t="s">
        <v>64</v>
      </c>
      <c r="K4" s="59">
        <v>40</v>
      </c>
    </row>
    <row r="5" spans="1:255" ht="24" customHeight="1">
      <c r="A5" s="57" t="s">
        <v>58</v>
      </c>
      <c r="B5" s="58">
        <v>60000</v>
      </c>
      <c r="C5" s="46" t="s">
        <v>51</v>
      </c>
      <c r="D5" s="46"/>
      <c r="E5" s="58">
        <v>40000</v>
      </c>
      <c r="F5" s="48" t="s">
        <v>54</v>
      </c>
      <c r="G5" s="48"/>
      <c r="H5" s="58">
        <v>80000</v>
      </c>
      <c r="I5" s="46"/>
      <c r="J5" s="58">
        <v>65000</v>
      </c>
      <c r="K5" s="46"/>
    </row>
    <row r="6" spans="1:255" ht="24" customHeight="1">
      <c r="A6" s="65" t="s">
        <v>60</v>
      </c>
      <c r="B6" s="87" t="s">
        <v>61</v>
      </c>
      <c r="C6" s="87"/>
      <c r="D6" s="87"/>
      <c r="E6" s="87"/>
      <c r="F6" s="87"/>
      <c r="G6" s="87"/>
      <c r="H6" s="87"/>
      <c r="I6" s="87"/>
      <c r="J6" s="87"/>
      <c r="K6" s="88"/>
    </row>
    <row r="7" spans="1:255" ht="22" customHeight="1">
      <c r="A7" s="60"/>
      <c r="B7" s="61"/>
      <c r="C7" s="61"/>
      <c r="D7" s="61"/>
      <c r="E7" s="62"/>
      <c r="F7" s="63"/>
      <c r="G7" s="63"/>
      <c r="H7" s="61"/>
      <c r="I7" s="61"/>
      <c r="J7" s="64"/>
      <c r="K7" s="61"/>
    </row>
    <row r="8" spans="1:255" ht="12" customHeight="1">
      <c r="A8" s="60"/>
      <c r="B8" s="61"/>
      <c r="C8" s="61"/>
      <c r="D8" s="61"/>
      <c r="E8" s="62"/>
      <c r="F8" s="63"/>
      <c r="G8" s="63"/>
      <c r="H8" s="61"/>
      <c r="I8" s="61"/>
      <c r="J8" s="64"/>
      <c r="K8" s="61"/>
    </row>
    <row r="9" spans="1:255" s="3" customFormat="1" ht="77" customHeight="1">
      <c r="A9" s="75"/>
      <c r="B9" s="84" t="s">
        <v>25</v>
      </c>
      <c r="C9" s="85"/>
      <c r="D9" s="68"/>
      <c r="E9" s="86" t="s">
        <v>27</v>
      </c>
      <c r="F9" s="86"/>
      <c r="G9" s="73"/>
      <c r="H9" s="86" t="s">
        <v>65</v>
      </c>
      <c r="I9" s="8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" customFormat="1" ht="36" customHeight="1">
      <c r="A10" s="9" t="s">
        <v>8</v>
      </c>
      <c r="B10" s="82" t="s">
        <v>44</v>
      </c>
      <c r="C10" s="83"/>
      <c r="D10" s="69"/>
      <c r="E10" s="82" t="s">
        <v>69</v>
      </c>
      <c r="F10" s="83"/>
      <c r="G10" s="70"/>
      <c r="H10" s="106" t="s">
        <v>69</v>
      </c>
      <c r="I10" s="10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" customFormat="1" ht="28.75" customHeight="1">
      <c r="A11" s="4" t="s">
        <v>31</v>
      </c>
      <c r="B11" s="5">
        <f>'Thinbed Bata Ringan'!H7</f>
        <v>2053.95876</v>
      </c>
      <c r="C11" s="66" t="s">
        <v>66</v>
      </c>
      <c r="D11" s="70"/>
      <c r="E11" s="67">
        <f>'Thinbed Bata Ringan'!H14</f>
        <v>3780</v>
      </c>
      <c r="F11" s="66" t="s">
        <v>66</v>
      </c>
      <c r="G11" s="74"/>
      <c r="H11" s="71" t="s">
        <v>30</v>
      </c>
      <c r="I11" s="10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3" customFormat="1" ht="28.75" customHeight="1">
      <c r="A12" s="4" t="s">
        <v>42</v>
      </c>
      <c r="B12" s="5">
        <f>'Plester Bata Ringan'!H7</f>
        <v>6636</v>
      </c>
      <c r="C12" s="66" t="s">
        <v>66</v>
      </c>
      <c r="D12" s="70"/>
      <c r="E12" s="67">
        <f>'Plester Bata Ringan'!H13</f>
        <v>14000</v>
      </c>
      <c r="F12" s="66" t="s">
        <v>66</v>
      </c>
      <c r="G12" s="74"/>
      <c r="H12" s="71" t="s">
        <v>30</v>
      </c>
      <c r="I12" s="10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3" customFormat="1" ht="28.25" customHeight="1">
      <c r="A13" s="4" t="s">
        <v>43</v>
      </c>
      <c r="B13" s="5">
        <f>'Plaster Bata Merah'!H7</f>
        <v>9965.0249999999996</v>
      </c>
      <c r="C13" s="66" t="s">
        <v>66</v>
      </c>
      <c r="D13" s="70"/>
      <c r="E13" s="67">
        <f>'Plaster Bata Merah'!H13</f>
        <v>21000</v>
      </c>
      <c r="F13" s="66" t="s">
        <v>66</v>
      </c>
      <c r="G13" s="74"/>
      <c r="H13" s="72">
        <f>'Plaster Bata Merah'!H20</f>
        <v>13505.625</v>
      </c>
      <c r="I13" s="104" t="s">
        <v>66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3" customFormat="1" ht="28.25" customHeight="1">
      <c r="A14" s="4" t="s">
        <v>29</v>
      </c>
      <c r="B14" s="5">
        <f>'Lem KeramikTebal'!H7</f>
        <v>9566.0249999999996</v>
      </c>
      <c r="C14" s="66" t="s">
        <v>66</v>
      </c>
      <c r="D14" s="70"/>
      <c r="E14" s="67">
        <f>'Lem KeramikTebal'!H13</f>
        <v>21000</v>
      </c>
      <c r="F14" s="66" t="s">
        <v>66</v>
      </c>
      <c r="G14" s="74"/>
      <c r="H14" s="72">
        <f>'Lem KeramikTebal'!H21</f>
        <v>15542.1</v>
      </c>
      <c r="I14" s="104" t="s">
        <v>66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30" customHeight="1">
      <c r="A15" s="4" t="s">
        <v>26</v>
      </c>
      <c r="B15" s="5">
        <f>'Lem Keramik Tipis'!H7</f>
        <v>2861.6910000000003</v>
      </c>
      <c r="C15" s="66" t="s">
        <v>66</v>
      </c>
      <c r="D15" s="70"/>
      <c r="E15" s="67">
        <f>'Lem Keramik Tipis'!H14</f>
        <v>8400</v>
      </c>
      <c r="F15" s="66" t="s">
        <v>66</v>
      </c>
      <c r="G15" s="74"/>
      <c r="H15" s="71" t="s">
        <v>30</v>
      </c>
      <c r="I15" s="104" t="s">
        <v>66</v>
      </c>
    </row>
    <row r="17" spans="1:1" ht="18" customHeight="1">
      <c r="A17" s="108" t="s">
        <v>70</v>
      </c>
    </row>
    <row r="18" spans="1:1" ht="18" customHeight="1">
      <c r="A18" s="1" t="s">
        <v>71</v>
      </c>
    </row>
  </sheetData>
  <mergeCells count="7">
    <mergeCell ref="B10:C10"/>
    <mergeCell ref="B9:C9"/>
    <mergeCell ref="E9:F9"/>
    <mergeCell ref="H9:I9"/>
    <mergeCell ref="B6:K6"/>
    <mergeCell ref="E10:F10"/>
    <mergeCell ref="H10:I10"/>
  </mergeCells>
  <hyperlinks>
    <hyperlink ref="A17" r:id="rId1"/>
  </hyperlink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4"/>
  <sheetViews>
    <sheetView showGridLines="0" workbookViewId="0">
      <selection activeCell="B14" sqref="B14:E14"/>
    </sheetView>
  </sheetViews>
  <sheetFormatPr baseColWidth="10" defaultColWidth="16.33203125" defaultRowHeight="18" customHeight="1" x14ac:dyDescent="0"/>
  <cols>
    <col min="1" max="1" width="28.1640625" style="1" customWidth="1"/>
    <col min="2" max="2" width="13.5" style="1" customWidth="1"/>
    <col min="3" max="3" width="6.1640625" style="1" customWidth="1"/>
    <col min="4" max="4" width="15" style="1" customWidth="1"/>
    <col min="5" max="5" width="8" style="1" customWidth="1"/>
    <col min="6" max="6" width="8.83203125" style="1" customWidth="1"/>
    <col min="7" max="7" width="4.1640625" style="1" customWidth="1"/>
    <col min="8" max="8" width="11" style="1" customWidth="1"/>
    <col min="9" max="9" width="11.83203125" style="1" customWidth="1"/>
    <col min="10" max="10" width="9.33203125" style="1" customWidth="1"/>
    <col min="11" max="256" width="16.33203125" style="1" customWidth="1"/>
  </cols>
  <sheetData>
    <row r="1" spans="1:256" ht="44" customHeight="1">
      <c r="A1" s="15" t="s">
        <v>15</v>
      </c>
      <c r="B1" s="91" t="s">
        <v>14</v>
      </c>
      <c r="C1" s="91"/>
      <c r="D1" s="91"/>
      <c r="E1" s="91"/>
      <c r="F1" s="91" t="s">
        <v>13</v>
      </c>
      <c r="G1" s="91"/>
      <c r="H1" s="91"/>
      <c r="I1" s="91"/>
      <c r="J1" s="10"/>
      <c r="K1" s="10"/>
      <c r="L1" s="10"/>
      <c r="M1" s="10"/>
    </row>
    <row r="2" spans="1:256" s="3" customFormat="1" ht="24" customHeight="1">
      <c r="A2" s="16" t="s">
        <v>20</v>
      </c>
      <c r="B2" s="37">
        <v>1.8</v>
      </c>
      <c r="C2" s="18" t="s">
        <v>0</v>
      </c>
      <c r="D2" s="17">
        <v>1400</v>
      </c>
      <c r="E2" s="18" t="s">
        <v>34</v>
      </c>
      <c r="F2" s="16"/>
      <c r="G2" s="18"/>
      <c r="H2" s="38">
        <f>B2/1000*D2</f>
        <v>2.52</v>
      </c>
      <c r="I2" s="16" t="s">
        <v>21</v>
      </c>
      <c r="J2" s="14"/>
      <c r="K2" s="14"/>
      <c r="L2" s="14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" customFormat="1" ht="24" customHeight="1">
      <c r="A3" s="16" t="s">
        <v>1</v>
      </c>
      <c r="B3" s="17">
        <f>Mortarplus!F2</f>
        <v>40</v>
      </c>
      <c r="C3" s="18" t="s">
        <v>4</v>
      </c>
      <c r="D3" s="17">
        <f>Mortarplus!E3</f>
        <v>45000</v>
      </c>
      <c r="E3" s="18" t="s">
        <v>3</v>
      </c>
      <c r="F3" s="16">
        <v>8</v>
      </c>
      <c r="G3" s="18" t="s">
        <v>4</v>
      </c>
      <c r="H3" s="17">
        <f>F3/B3*D3</f>
        <v>9000</v>
      </c>
      <c r="I3" s="16" t="s">
        <v>67</v>
      </c>
      <c r="J3" s="14"/>
      <c r="K3" s="14"/>
      <c r="L3" s="14"/>
      <c r="M3" s="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" customFormat="1" ht="24" customHeight="1">
      <c r="A4" s="16" t="s">
        <v>7</v>
      </c>
      <c r="B4" s="17">
        <v>1000</v>
      </c>
      <c r="C4" s="18" t="s">
        <v>4</v>
      </c>
      <c r="D4" s="17">
        <f>Mortarplus!J3</f>
        <v>300000</v>
      </c>
      <c r="E4" s="18" t="s">
        <v>3</v>
      </c>
      <c r="F4" s="16">
        <v>32</v>
      </c>
      <c r="G4" s="18" t="s">
        <v>4</v>
      </c>
      <c r="H4" s="17">
        <f>F4/B4*D4</f>
        <v>9600</v>
      </c>
      <c r="I4" s="16" t="s">
        <v>67</v>
      </c>
      <c r="J4" s="14"/>
      <c r="K4" s="14"/>
      <c r="L4" s="14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4" customHeight="1">
      <c r="A5" s="16" t="s">
        <v>11</v>
      </c>
      <c r="B5" s="17">
        <v>50</v>
      </c>
      <c r="C5" s="18" t="s">
        <v>9</v>
      </c>
      <c r="D5" s="17">
        <f>Mortarplus!B3</f>
        <v>14000</v>
      </c>
      <c r="E5" s="18" t="s">
        <v>3</v>
      </c>
      <c r="F5" s="16">
        <v>50</v>
      </c>
      <c r="G5" s="18" t="s">
        <v>9</v>
      </c>
      <c r="H5" s="17">
        <f>F5/B5*D5</f>
        <v>14000</v>
      </c>
      <c r="I5" s="16" t="s">
        <v>67</v>
      </c>
      <c r="J5" s="14"/>
      <c r="K5" s="14"/>
      <c r="L5" s="14"/>
      <c r="M5" s="1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3" customFormat="1" ht="28" customHeight="1">
      <c r="A6" s="22"/>
      <c r="B6" s="90" t="s">
        <v>12</v>
      </c>
      <c r="C6" s="90"/>
      <c r="D6" s="90"/>
      <c r="E6" s="90"/>
      <c r="F6" s="19">
        <v>40</v>
      </c>
      <c r="G6" s="18" t="s">
        <v>4</v>
      </c>
      <c r="H6" s="20">
        <f>SUM(H2:H5)</f>
        <v>32602.52</v>
      </c>
      <c r="I6" s="16" t="s">
        <v>67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3" customFormat="1" ht="32" customHeight="1">
      <c r="A7" s="23"/>
      <c r="B7" s="90" t="s">
        <v>68</v>
      </c>
      <c r="C7" s="90"/>
      <c r="D7" s="90"/>
      <c r="E7" s="90"/>
      <c r="F7" s="40">
        <f>F6/H2</f>
        <v>15.873015873015873</v>
      </c>
      <c r="G7" s="18" t="s">
        <v>10</v>
      </c>
      <c r="H7" s="21">
        <f>H2/F6*H6</f>
        <v>2053.95876</v>
      </c>
      <c r="I7" s="66" t="s">
        <v>66</v>
      </c>
      <c r="J7" s="14"/>
      <c r="K7" s="44"/>
      <c r="L7" s="14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8" customHeight="1">
      <c r="A8" s="10"/>
      <c r="B8" s="11"/>
      <c r="C8" s="10"/>
      <c r="D8" s="11"/>
      <c r="E8" s="10"/>
      <c r="F8" s="10"/>
      <c r="G8" s="10"/>
      <c r="H8" s="11"/>
      <c r="I8" s="10"/>
      <c r="J8" s="10"/>
      <c r="K8" s="10"/>
      <c r="L8" s="10"/>
      <c r="M8" s="10"/>
    </row>
    <row r="9" spans="1:256" ht="18" customHeight="1">
      <c r="A9" s="10"/>
      <c r="B9" s="11"/>
      <c r="C9" s="10"/>
      <c r="D9" s="11"/>
      <c r="E9" s="10"/>
      <c r="F9" s="10"/>
      <c r="G9" s="10"/>
      <c r="H9" s="11"/>
      <c r="I9" s="10"/>
      <c r="J9" s="10"/>
      <c r="K9" s="10"/>
      <c r="L9" s="10"/>
      <c r="M9" s="10"/>
    </row>
    <row r="10" spans="1:256" ht="44" customHeight="1">
      <c r="A10" s="26" t="s">
        <v>17</v>
      </c>
      <c r="B10" s="89" t="s">
        <v>32</v>
      </c>
      <c r="C10" s="89"/>
      <c r="D10" s="89"/>
      <c r="E10" s="89"/>
      <c r="F10" s="89" t="s">
        <v>13</v>
      </c>
      <c r="G10" s="89"/>
      <c r="H10" s="89"/>
      <c r="I10" s="89"/>
      <c r="J10" s="10"/>
      <c r="K10" s="10"/>
      <c r="L10" s="10"/>
      <c r="M10" s="10"/>
    </row>
    <row r="11" spans="1:256" s="3" customFormat="1" ht="24" customHeight="1">
      <c r="A11" s="16" t="s">
        <v>20</v>
      </c>
      <c r="B11" s="37">
        <v>1.8</v>
      </c>
      <c r="C11" s="18" t="s">
        <v>0</v>
      </c>
      <c r="D11" s="17">
        <v>1400</v>
      </c>
      <c r="E11" s="18" t="s">
        <v>34</v>
      </c>
      <c r="F11" s="16"/>
      <c r="G11" s="18"/>
      <c r="H11" s="38">
        <f>B11/1000*D11</f>
        <v>2.52</v>
      </c>
      <c r="I11" s="16" t="s">
        <v>21</v>
      </c>
      <c r="J11" s="14"/>
      <c r="K11" s="14"/>
      <c r="L11" s="14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24" customHeight="1">
      <c r="A12" s="16" t="s">
        <v>16</v>
      </c>
      <c r="B12" s="17">
        <f>Mortarplus!C4</f>
        <v>40</v>
      </c>
      <c r="C12" s="18" t="s">
        <v>4</v>
      </c>
      <c r="D12" s="17">
        <f>Mortarplus!B5</f>
        <v>60000</v>
      </c>
      <c r="E12" s="18" t="s">
        <v>3</v>
      </c>
      <c r="F12" s="16">
        <v>40</v>
      </c>
      <c r="G12" s="18" t="s">
        <v>4</v>
      </c>
      <c r="H12" s="17">
        <f>F12/B12*D12</f>
        <v>60000</v>
      </c>
      <c r="I12" s="16" t="s">
        <v>67</v>
      </c>
      <c r="J12" s="14"/>
      <c r="K12" s="14"/>
      <c r="L12" s="14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13" customFormat="1" ht="28" customHeight="1">
      <c r="A13" s="22"/>
      <c r="B13" s="90" t="s">
        <v>12</v>
      </c>
      <c r="C13" s="90"/>
      <c r="D13" s="90"/>
      <c r="E13" s="90"/>
      <c r="F13" s="19">
        <v>40</v>
      </c>
      <c r="G13" s="18" t="s">
        <v>4</v>
      </c>
      <c r="H13" s="20">
        <f>H12</f>
        <v>60000</v>
      </c>
      <c r="I13" s="16" t="s">
        <v>67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3" customFormat="1" ht="32" customHeight="1">
      <c r="A14" s="23"/>
      <c r="B14" s="90" t="s">
        <v>68</v>
      </c>
      <c r="C14" s="90"/>
      <c r="D14" s="90"/>
      <c r="E14" s="90"/>
      <c r="F14" s="40">
        <f>F13/H11</f>
        <v>15.873015873015873</v>
      </c>
      <c r="G14" s="18" t="s">
        <v>10</v>
      </c>
      <c r="H14" s="21">
        <f>H13/F14</f>
        <v>3780</v>
      </c>
      <c r="I14" s="66" t="s">
        <v>66</v>
      </c>
      <c r="J14" s="14"/>
      <c r="K14" s="14"/>
      <c r="L14" s="14"/>
      <c r="M14" s="1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8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56" ht="18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8" customHeight="1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</row>
    <row r="18" spans="1:13" ht="18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8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8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8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8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8">
    <mergeCell ref="B10:E10"/>
    <mergeCell ref="F10:I10"/>
    <mergeCell ref="B13:E13"/>
    <mergeCell ref="B14:E14"/>
    <mergeCell ref="B1:E1"/>
    <mergeCell ref="F1:I1"/>
    <mergeCell ref="B7:E7"/>
    <mergeCell ref="B6:E6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2"/>
  <sheetViews>
    <sheetView showGridLines="0" workbookViewId="0">
      <selection activeCell="B13" sqref="B13:E13"/>
    </sheetView>
  </sheetViews>
  <sheetFormatPr baseColWidth="10" defaultColWidth="16.33203125" defaultRowHeight="18" customHeight="1" x14ac:dyDescent="0"/>
  <cols>
    <col min="1" max="1" width="28.1640625" style="1" customWidth="1"/>
    <col min="2" max="2" width="13.5" style="1" customWidth="1"/>
    <col min="3" max="3" width="6.1640625" style="1" customWidth="1"/>
    <col min="4" max="4" width="15" style="1" customWidth="1"/>
    <col min="5" max="5" width="6.33203125" style="1" customWidth="1"/>
    <col min="6" max="6" width="8.83203125" style="1" customWidth="1"/>
    <col min="7" max="7" width="7.1640625" style="1" customWidth="1"/>
    <col min="8" max="8" width="11" style="1" customWidth="1"/>
    <col min="9" max="9" width="11.83203125" style="1" customWidth="1"/>
    <col min="10" max="256" width="16.33203125" style="1" customWidth="1"/>
  </cols>
  <sheetData>
    <row r="1" spans="1:256" ht="44" customHeight="1">
      <c r="A1" s="15" t="s">
        <v>18</v>
      </c>
      <c r="B1" s="91" t="s">
        <v>19</v>
      </c>
      <c r="C1" s="91"/>
      <c r="D1" s="91"/>
      <c r="E1" s="91"/>
      <c r="F1" s="91" t="s">
        <v>13</v>
      </c>
      <c r="G1" s="91"/>
      <c r="H1" s="91"/>
      <c r="I1" s="91"/>
      <c r="J1" s="10"/>
      <c r="K1" s="10"/>
      <c r="L1" s="10"/>
      <c r="M1" s="10"/>
    </row>
    <row r="2" spans="1:256" s="3" customFormat="1" ht="24" customHeight="1">
      <c r="A2" s="16" t="s">
        <v>20</v>
      </c>
      <c r="B2" s="37">
        <v>1</v>
      </c>
      <c r="C2" s="18" t="s">
        <v>40</v>
      </c>
      <c r="D2" s="17">
        <v>1400</v>
      </c>
      <c r="E2" s="18" t="s">
        <v>34</v>
      </c>
      <c r="F2" s="39"/>
      <c r="G2" s="18"/>
      <c r="H2" s="37">
        <f>(B2/100)*D2</f>
        <v>14</v>
      </c>
      <c r="I2" s="18" t="s">
        <v>21</v>
      </c>
      <c r="J2" s="14"/>
      <c r="K2" s="14"/>
      <c r="L2" s="14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" customFormat="1" ht="24" customHeight="1">
      <c r="A3" s="16" t="s">
        <v>1</v>
      </c>
      <c r="B3" s="17">
        <f>Mortarplus!F2</f>
        <v>40</v>
      </c>
      <c r="C3" s="18" t="s">
        <v>4</v>
      </c>
      <c r="D3" s="17">
        <f>Mortarplus!E3</f>
        <v>45000</v>
      </c>
      <c r="E3" s="18" t="s">
        <v>3</v>
      </c>
      <c r="F3" s="16">
        <v>8</v>
      </c>
      <c r="G3" s="18" t="s">
        <v>4</v>
      </c>
      <c r="H3" s="17">
        <f>F3/B3*D3</f>
        <v>9000</v>
      </c>
      <c r="I3" s="16" t="s">
        <v>67</v>
      </c>
      <c r="J3" s="14"/>
      <c r="K3" s="14"/>
      <c r="L3" s="14"/>
      <c r="M3" s="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" customFormat="1" ht="24" customHeight="1">
      <c r="A4" s="16" t="s">
        <v>2</v>
      </c>
      <c r="B4" s="17">
        <v>1000</v>
      </c>
      <c r="C4" s="18" t="s">
        <v>4</v>
      </c>
      <c r="D4" s="17">
        <f>Mortarplus!H3</f>
        <v>180000</v>
      </c>
      <c r="E4" s="18" t="s">
        <v>3</v>
      </c>
      <c r="F4" s="16">
        <v>32</v>
      </c>
      <c r="G4" s="18" t="s">
        <v>4</v>
      </c>
      <c r="H4" s="17">
        <f>F4/B4*D4</f>
        <v>5760</v>
      </c>
      <c r="I4" s="16" t="s">
        <v>67</v>
      </c>
      <c r="J4" s="14"/>
      <c r="K4" s="14"/>
      <c r="L4" s="14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4" customHeight="1">
      <c r="A5" s="16" t="s">
        <v>11</v>
      </c>
      <c r="B5" s="17">
        <v>50</v>
      </c>
      <c r="C5" s="18" t="s">
        <v>9</v>
      </c>
      <c r="D5" s="17">
        <f>Mortarplus!B3</f>
        <v>14000</v>
      </c>
      <c r="E5" s="18" t="s">
        <v>3</v>
      </c>
      <c r="F5" s="16">
        <v>15</v>
      </c>
      <c r="G5" s="18" t="s">
        <v>9</v>
      </c>
      <c r="H5" s="17">
        <f>F5/B5*D5</f>
        <v>4200</v>
      </c>
      <c r="I5" s="16" t="s">
        <v>67</v>
      </c>
      <c r="J5" s="14"/>
      <c r="K5" s="14"/>
      <c r="L5" s="14"/>
      <c r="M5" s="1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3" customFormat="1" ht="28" customHeight="1">
      <c r="A6" s="22"/>
      <c r="B6" s="90" t="s">
        <v>12</v>
      </c>
      <c r="C6" s="90"/>
      <c r="D6" s="90"/>
      <c r="E6" s="90"/>
      <c r="F6" s="19">
        <v>40</v>
      </c>
      <c r="G6" s="18" t="s">
        <v>4</v>
      </c>
      <c r="H6" s="20">
        <f>SUM(H3:H5)</f>
        <v>18960</v>
      </c>
      <c r="I6" s="16" t="s">
        <v>67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3" customFormat="1" ht="32" customHeight="1">
      <c r="A7" s="23"/>
      <c r="B7" s="90" t="s">
        <v>68</v>
      </c>
      <c r="C7" s="90"/>
      <c r="D7" s="90"/>
      <c r="E7" s="90"/>
      <c r="F7" s="27"/>
      <c r="G7" s="28"/>
      <c r="H7" s="29">
        <f>H2/F6*H6</f>
        <v>6636</v>
      </c>
      <c r="I7" s="66" t="s">
        <v>66</v>
      </c>
      <c r="J7" s="14"/>
      <c r="K7" s="41"/>
      <c r="L7" s="14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" customFormat="1" ht="32" customHeight="1">
      <c r="A8" s="23"/>
      <c r="B8" s="30"/>
      <c r="C8" s="30"/>
      <c r="D8" s="30"/>
      <c r="E8" s="30"/>
      <c r="F8" s="31"/>
      <c r="G8" s="32"/>
      <c r="H8" s="33"/>
      <c r="I8" s="34"/>
      <c r="J8" s="14"/>
      <c r="K8" s="14"/>
      <c r="L8" s="14"/>
      <c r="M8" s="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44" customHeight="1">
      <c r="A9" s="26" t="s">
        <v>22</v>
      </c>
      <c r="B9" s="92" t="s">
        <v>38</v>
      </c>
      <c r="C9" s="92"/>
      <c r="D9" s="92"/>
      <c r="E9" s="92"/>
      <c r="F9" s="92" t="s">
        <v>13</v>
      </c>
      <c r="G9" s="92"/>
      <c r="H9" s="92"/>
      <c r="I9" s="92"/>
      <c r="J9" s="10"/>
      <c r="K9" s="10"/>
      <c r="L9" s="10"/>
      <c r="M9" s="10"/>
    </row>
    <row r="10" spans="1:256" s="3" customFormat="1" ht="24" customHeight="1">
      <c r="A10" s="16" t="s">
        <v>20</v>
      </c>
      <c r="B10" s="37">
        <v>1</v>
      </c>
      <c r="C10" s="18" t="s">
        <v>40</v>
      </c>
      <c r="D10" s="17">
        <v>1400</v>
      </c>
      <c r="E10" s="18" t="s">
        <v>34</v>
      </c>
      <c r="F10" s="39"/>
      <c r="G10" s="18"/>
      <c r="H10" s="37">
        <f>(B10/100)*D10</f>
        <v>14</v>
      </c>
      <c r="I10" s="18" t="s">
        <v>21</v>
      </c>
      <c r="J10" s="14"/>
      <c r="K10" s="14"/>
      <c r="L10" s="14"/>
      <c r="M10" s="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24" customHeight="1">
      <c r="A11" s="16" t="s">
        <v>37</v>
      </c>
      <c r="B11" s="17">
        <f>Mortarplus!F4</f>
        <v>40</v>
      </c>
      <c r="C11" s="18" t="s">
        <v>4</v>
      </c>
      <c r="D11" s="17">
        <f>Mortarplus!E5</f>
        <v>40000</v>
      </c>
      <c r="E11" s="18" t="s">
        <v>3</v>
      </c>
      <c r="F11" s="16">
        <v>40</v>
      </c>
      <c r="G11" s="18" t="s">
        <v>4</v>
      </c>
      <c r="H11" s="17">
        <f>F11/B11*D11</f>
        <v>40000</v>
      </c>
      <c r="I11" s="16" t="s">
        <v>67</v>
      </c>
      <c r="J11" s="14"/>
      <c r="K11" s="14"/>
      <c r="L11" s="14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13" customFormat="1" ht="28" customHeight="1">
      <c r="A12" s="22"/>
      <c r="B12" s="90" t="s">
        <v>12</v>
      </c>
      <c r="C12" s="90"/>
      <c r="D12" s="90"/>
      <c r="E12" s="90"/>
      <c r="F12" s="19">
        <v>40</v>
      </c>
      <c r="G12" s="18" t="s">
        <v>4</v>
      </c>
      <c r="H12" s="20">
        <f>H11</f>
        <v>40000</v>
      </c>
      <c r="I12" s="16" t="s">
        <v>67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3" customFormat="1" ht="32" customHeight="1">
      <c r="A13" s="23"/>
      <c r="B13" s="90" t="s">
        <v>68</v>
      </c>
      <c r="C13" s="90"/>
      <c r="D13" s="90"/>
      <c r="E13" s="90"/>
      <c r="F13" s="25"/>
      <c r="G13" s="18"/>
      <c r="H13" s="21">
        <f>H10/F12*H12</f>
        <v>14000</v>
      </c>
      <c r="I13" s="66" t="s">
        <v>66</v>
      </c>
      <c r="J13" s="14"/>
      <c r="K13" s="14"/>
      <c r="L13" s="14"/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7" customHeight="1">
      <c r="A14" s="10"/>
      <c r="B14" s="11"/>
      <c r="C14" s="10"/>
      <c r="D14" s="11"/>
      <c r="E14" s="10"/>
      <c r="F14" s="10"/>
      <c r="G14" s="10"/>
      <c r="H14" s="11"/>
      <c r="I14" s="10"/>
      <c r="J14" s="10"/>
      <c r="K14" s="10"/>
      <c r="L14" s="10"/>
      <c r="M14" s="10"/>
    </row>
    <row r="15" spans="1:256" ht="19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24" customHeight="1">
      <c r="A16"/>
      <c r="B16"/>
      <c r="C16"/>
      <c r="D16"/>
      <c r="E16"/>
      <c r="F16"/>
      <c r="G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4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4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32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" customHeight="1">
      <c r="A21" s="10"/>
      <c r="B21" s="11"/>
      <c r="C21" s="10"/>
      <c r="D21" s="11"/>
      <c r="E21" s="10"/>
      <c r="F21" s="10"/>
      <c r="G21" s="10"/>
      <c r="H21" s="11"/>
      <c r="I21" s="10"/>
      <c r="J21" s="10"/>
      <c r="K21" s="10"/>
      <c r="L21" s="10"/>
      <c r="M21" s="10"/>
    </row>
    <row r="22" spans="1:256" ht="18" customHeight="1">
      <c r="A22" s="10"/>
      <c r="B22" s="11"/>
      <c r="C22" s="10"/>
      <c r="D22" s="11"/>
      <c r="E22" s="10"/>
      <c r="F22" s="10"/>
      <c r="G22" s="10"/>
      <c r="H22" s="11"/>
      <c r="I22" s="10"/>
      <c r="J22" s="10"/>
      <c r="K22" s="10"/>
      <c r="L22" s="10"/>
      <c r="M22" s="10"/>
    </row>
    <row r="23" spans="1:256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256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256" ht="18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56" ht="18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56" s="1" customFormat="1" ht="18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256" s="1" customFormat="1" ht="18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256" s="1" customFormat="1" ht="18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256" s="1" customFormat="1" ht="18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256" s="1" customFormat="1" ht="18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256" s="1" customFormat="1" ht="18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</sheetData>
  <mergeCells count="8">
    <mergeCell ref="B12:E12"/>
    <mergeCell ref="B13:E13"/>
    <mergeCell ref="B1:E1"/>
    <mergeCell ref="F1:I1"/>
    <mergeCell ref="B6:E6"/>
    <mergeCell ref="B7:E7"/>
    <mergeCell ref="B9:E9"/>
    <mergeCell ref="F9:I9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3"/>
  <sheetViews>
    <sheetView showGridLines="0" workbookViewId="0">
      <selection activeCell="B20" sqref="B20:E20"/>
    </sheetView>
  </sheetViews>
  <sheetFormatPr baseColWidth="10" defaultColWidth="16.33203125" defaultRowHeight="18" customHeight="1" x14ac:dyDescent="0"/>
  <cols>
    <col min="1" max="1" width="30.83203125" style="1" customWidth="1"/>
    <col min="2" max="2" width="13.5" style="1" customWidth="1"/>
    <col min="3" max="3" width="6.1640625" style="1" customWidth="1"/>
    <col min="4" max="4" width="15" style="1" customWidth="1"/>
    <col min="5" max="5" width="6.33203125" style="1" customWidth="1"/>
    <col min="6" max="6" width="8.83203125" style="1" customWidth="1"/>
    <col min="7" max="7" width="8.5" style="1" customWidth="1"/>
    <col min="8" max="8" width="11" style="1" customWidth="1"/>
    <col min="9" max="9" width="11.83203125" style="1" customWidth="1"/>
    <col min="10" max="10" width="8.6640625" style="1" customWidth="1"/>
    <col min="11" max="11" width="10.6640625" style="1" customWidth="1"/>
    <col min="12" max="12" width="26.6640625" style="1" customWidth="1"/>
    <col min="13" max="256" width="16.33203125" style="1" customWidth="1"/>
  </cols>
  <sheetData>
    <row r="1" spans="1:256" ht="44" customHeight="1">
      <c r="A1" s="15" t="s">
        <v>41</v>
      </c>
      <c r="B1" s="99" t="s">
        <v>18</v>
      </c>
      <c r="C1" s="100"/>
      <c r="D1" s="100"/>
      <c r="E1" s="101"/>
      <c r="F1" s="99" t="s">
        <v>39</v>
      </c>
      <c r="G1" s="100"/>
      <c r="H1" s="100"/>
      <c r="I1" s="101"/>
      <c r="J1" s="10"/>
      <c r="K1" s="10"/>
      <c r="L1" s="10"/>
      <c r="M1" s="10"/>
    </row>
    <row r="2" spans="1:256" s="3" customFormat="1" ht="24" customHeight="1">
      <c r="A2" s="16" t="s">
        <v>20</v>
      </c>
      <c r="B2" s="37">
        <v>1.5</v>
      </c>
      <c r="C2" s="18" t="s">
        <v>40</v>
      </c>
      <c r="D2" s="20">
        <v>1400</v>
      </c>
      <c r="E2" s="18" t="s">
        <v>34</v>
      </c>
      <c r="F2" s="36" t="s">
        <v>35</v>
      </c>
      <c r="G2" s="18"/>
      <c r="H2" s="20">
        <f>B2/100*D2</f>
        <v>21</v>
      </c>
      <c r="I2" s="18" t="s">
        <v>21</v>
      </c>
      <c r="J2" s="14"/>
      <c r="K2" s="14"/>
      <c r="L2" s="14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" customFormat="1" ht="24" customHeight="1">
      <c r="A3" s="16" t="s">
        <v>1</v>
      </c>
      <c r="B3" s="17">
        <f>Mortarplus!F2</f>
        <v>40</v>
      </c>
      <c r="C3" s="18" t="s">
        <v>4</v>
      </c>
      <c r="D3" s="17">
        <f>Mortarplus!E3</f>
        <v>45000</v>
      </c>
      <c r="E3" s="18" t="s">
        <v>3</v>
      </c>
      <c r="F3" s="16">
        <v>8</v>
      </c>
      <c r="G3" s="18" t="s">
        <v>4</v>
      </c>
      <c r="H3" s="17">
        <f>F3/B3*D3</f>
        <v>9000</v>
      </c>
      <c r="I3" s="16" t="s">
        <v>67</v>
      </c>
      <c r="J3" s="14"/>
      <c r="K3" s="14"/>
      <c r="L3" s="14"/>
      <c r="M3" s="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" customFormat="1" ht="24" customHeight="1">
      <c r="A4" s="16" t="s">
        <v>2</v>
      </c>
      <c r="B4" s="17">
        <v>1000</v>
      </c>
      <c r="C4" s="18" t="s">
        <v>4</v>
      </c>
      <c r="D4" s="17">
        <f>Mortarplus!H3</f>
        <v>180000</v>
      </c>
      <c r="E4" s="18" t="s">
        <v>3</v>
      </c>
      <c r="F4" s="16">
        <v>32</v>
      </c>
      <c r="G4" s="18" t="s">
        <v>4</v>
      </c>
      <c r="H4" s="17">
        <f>F4/B4*D4</f>
        <v>5760</v>
      </c>
      <c r="I4" s="16" t="s">
        <v>67</v>
      </c>
      <c r="J4" s="14"/>
      <c r="K4" s="14"/>
      <c r="L4" s="14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4" customHeight="1">
      <c r="A5" s="16" t="s">
        <v>11</v>
      </c>
      <c r="B5" s="17">
        <v>50</v>
      </c>
      <c r="C5" s="18" t="s">
        <v>9</v>
      </c>
      <c r="D5" s="17">
        <f>Mortarplus!B3</f>
        <v>14000</v>
      </c>
      <c r="E5" s="18" t="s">
        <v>3</v>
      </c>
      <c r="F5" s="16">
        <v>15</v>
      </c>
      <c r="G5" s="18" t="s">
        <v>9</v>
      </c>
      <c r="H5" s="17">
        <f>F5/B5*D5</f>
        <v>4200</v>
      </c>
      <c r="I5" s="16" t="s">
        <v>67</v>
      </c>
      <c r="J5" s="14"/>
      <c r="M5" s="1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3" customFormat="1" ht="28" customHeight="1">
      <c r="A6" s="22"/>
      <c r="B6" s="93" t="s">
        <v>12</v>
      </c>
      <c r="C6" s="94"/>
      <c r="D6" s="94"/>
      <c r="E6" s="95"/>
      <c r="F6" s="19">
        <v>40</v>
      </c>
      <c r="G6" s="18" t="s">
        <v>4</v>
      </c>
      <c r="H6" s="20">
        <f>SUM(H2:H5)</f>
        <v>18981</v>
      </c>
      <c r="I6" s="16" t="s">
        <v>67</v>
      </c>
      <c r="J6" s="12"/>
      <c r="K6" s="4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3" customFormat="1" ht="32" customHeight="1">
      <c r="A7" s="23"/>
      <c r="B7" s="90" t="s">
        <v>68</v>
      </c>
      <c r="C7" s="90"/>
      <c r="D7" s="90"/>
      <c r="E7" s="90"/>
      <c r="F7" s="25"/>
      <c r="G7" s="18"/>
      <c r="H7" s="21">
        <f>H2/F6*H6</f>
        <v>9965.0249999999996</v>
      </c>
      <c r="I7" s="105" t="s">
        <v>66</v>
      </c>
      <c r="J7" s="14"/>
      <c r="K7" s="42"/>
      <c r="L7" s="12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32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44" customHeight="1">
      <c r="A9" s="26" t="s">
        <v>22</v>
      </c>
      <c r="B9" s="92" t="s">
        <v>38</v>
      </c>
      <c r="C9" s="92"/>
      <c r="D9" s="92"/>
      <c r="E9" s="92"/>
      <c r="F9" s="92" t="s">
        <v>13</v>
      </c>
      <c r="G9" s="92"/>
      <c r="H9" s="92"/>
      <c r="I9" s="92"/>
      <c r="J9" s="10"/>
      <c r="K9" s="10"/>
      <c r="L9" s="10"/>
      <c r="M9" s="10"/>
    </row>
    <row r="10" spans="1:256" s="3" customFormat="1" ht="24" customHeight="1">
      <c r="A10" s="16" t="s">
        <v>20</v>
      </c>
      <c r="B10" s="37">
        <v>1.5</v>
      </c>
      <c r="C10" s="18" t="s">
        <v>40</v>
      </c>
      <c r="D10" s="17">
        <v>1400</v>
      </c>
      <c r="E10" s="18" t="s">
        <v>34</v>
      </c>
      <c r="F10" s="39"/>
      <c r="G10" s="18"/>
      <c r="H10" s="20">
        <f>B10/100*D10</f>
        <v>21</v>
      </c>
      <c r="I10" s="18" t="s">
        <v>21</v>
      </c>
      <c r="J10" s="14"/>
      <c r="K10" s="14"/>
      <c r="L10" s="14"/>
      <c r="M10" s="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24" customHeight="1">
      <c r="A11" s="16" t="s">
        <v>37</v>
      </c>
      <c r="B11" s="17">
        <v>40</v>
      </c>
      <c r="C11" s="18" t="s">
        <v>4</v>
      </c>
      <c r="D11" s="17">
        <f>Mortarplus!E5</f>
        <v>40000</v>
      </c>
      <c r="E11" s="18" t="s">
        <v>3</v>
      </c>
      <c r="F11" s="16">
        <v>40</v>
      </c>
      <c r="G11" s="18" t="s">
        <v>4</v>
      </c>
      <c r="H11" s="17">
        <f>F11/B11*D11</f>
        <v>40000</v>
      </c>
      <c r="I11" s="16" t="s">
        <v>67</v>
      </c>
      <c r="J11" s="14"/>
      <c r="K11" s="14"/>
      <c r="L11" s="14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13" customFormat="1" ht="28" customHeight="1">
      <c r="A12" s="22"/>
      <c r="B12" s="90" t="s">
        <v>12</v>
      </c>
      <c r="C12" s="90"/>
      <c r="D12" s="90"/>
      <c r="E12" s="90"/>
      <c r="F12" s="19">
        <v>40</v>
      </c>
      <c r="G12" s="18" t="s">
        <v>4</v>
      </c>
      <c r="H12" s="20">
        <f>H11</f>
        <v>40000</v>
      </c>
      <c r="I12" s="16" t="s">
        <v>67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3" customFormat="1" ht="32" customHeight="1">
      <c r="A13" s="23"/>
      <c r="B13" s="90" t="s">
        <v>68</v>
      </c>
      <c r="C13" s="90"/>
      <c r="D13" s="90"/>
      <c r="E13" s="90"/>
      <c r="F13" s="25"/>
      <c r="G13" s="18"/>
      <c r="H13" s="21">
        <f>H10/F12*H12</f>
        <v>21000</v>
      </c>
      <c r="I13" s="105" t="s">
        <v>66</v>
      </c>
      <c r="J13" s="14"/>
      <c r="K13" s="14"/>
      <c r="L13" s="14"/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32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44" customHeight="1">
      <c r="A15" s="24" t="s">
        <v>41</v>
      </c>
      <c r="B15" s="96" t="s">
        <v>36</v>
      </c>
      <c r="C15" s="97"/>
      <c r="D15" s="97"/>
      <c r="E15" s="98"/>
      <c r="F15" s="96" t="s">
        <v>13</v>
      </c>
      <c r="G15" s="97"/>
      <c r="H15" s="97"/>
      <c r="I15" s="98"/>
      <c r="J15" s="10"/>
      <c r="K15" s="10"/>
      <c r="L15" s="10"/>
      <c r="M15" s="10"/>
    </row>
    <row r="16" spans="1:256" s="3" customFormat="1" ht="24" customHeight="1">
      <c r="A16" s="16" t="s">
        <v>20</v>
      </c>
      <c r="B16" s="37">
        <v>2.5</v>
      </c>
      <c r="C16" s="18" t="s">
        <v>40</v>
      </c>
      <c r="D16" s="20">
        <v>1400</v>
      </c>
      <c r="E16" s="18" t="s">
        <v>34</v>
      </c>
      <c r="F16" s="36" t="s">
        <v>35</v>
      </c>
      <c r="G16" s="18"/>
      <c r="H16" s="20">
        <f>B16/100*D16</f>
        <v>35</v>
      </c>
      <c r="I16" s="18" t="s">
        <v>21</v>
      </c>
      <c r="J16" s="14"/>
      <c r="K16" s="14"/>
      <c r="L16" s="14"/>
      <c r="M16" s="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" customFormat="1" ht="24" customHeight="1">
      <c r="A17" s="16" t="s">
        <v>1</v>
      </c>
      <c r="B17" s="17">
        <f>Mortarplus!F2</f>
        <v>40</v>
      </c>
      <c r="C17" s="18" t="s">
        <v>4</v>
      </c>
      <c r="D17" s="17">
        <f>Mortarplus!E3</f>
        <v>45000</v>
      </c>
      <c r="E17" s="18" t="s">
        <v>3</v>
      </c>
      <c r="F17" s="16">
        <v>8</v>
      </c>
      <c r="G17" s="18" t="s">
        <v>4</v>
      </c>
      <c r="H17" s="17">
        <f>F17/B17*D17</f>
        <v>9000</v>
      </c>
      <c r="I17" s="16" t="s">
        <v>67</v>
      </c>
      <c r="J17" s="14"/>
      <c r="K17" s="14"/>
      <c r="L17" s="14"/>
      <c r="M17" s="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24" customHeight="1">
      <c r="A18" s="16" t="s">
        <v>2</v>
      </c>
      <c r="B18" s="17">
        <v>1000</v>
      </c>
      <c r="C18" s="18" t="s">
        <v>4</v>
      </c>
      <c r="D18" s="17">
        <v>200000</v>
      </c>
      <c r="E18" s="18" t="s">
        <v>3</v>
      </c>
      <c r="F18" s="16">
        <v>32</v>
      </c>
      <c r="G18" s="18" t="s">
        <v>4</v>
      </c>
      <c r="H18" s="17">
        <f>F18/B18*D18</f>
        <v>6400</v>
      </c>
      <c r="I18" s="16" t="s">
        <v>67</v>
      </c>
      <c r="J18" s="14"/>
      <c r="K18" s="14"/>
      <c r="L18" s="14"/>
      <c r="M18" s="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13" customFormat="1" ht="28" customHeight="1">
      <c r="A19" s="22"/>
      <c r="B19" s="93" t="s">
        <v>12</v>
      </c>
      <c r="C19" s="94"/>
      <c r="D19" s="94"/>
      <c r="E19" s="95"/>
      <c r="F19" s="19">
        <v>40</v>
      </c>
      <c r="G19" s="18" t="s">
        <v>4</v>
      </c>
      <c r="H19" s="20">
        <f>SUM(H16:H18)</f>
        <v>15435</v>
      </c>
      <c r="I19" s="16" t="s">
        <v>67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s="3" customFormat="1" ht="32" customHeight="1">
      <c r="A20" s="23"/>
      <c r="B20" s="90" t="s">
        <v>68</v>
      </c>
      <c r="C20" s="90"/>
      <c r="D20" s="90"/>
      <c r="E20" s="90"/>
      <c r="F20" s="25"/>
      <c r="G20" s="18"/>
      <c r="H20" s="21">
        <f>H16/F19*H19</f>
        <v>13505.625</v>
      </c>
      <c r="I20" s="105" t="s">
        <v>66</v>
      </c>
      <c r="J20" s="14"/>
      <c r="K20" s="14"/>
      <c r="L20" s="14"/>
      <c r="M20" s="1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32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" customHeight="1">
      <c r="A22" s="10"/>
      <c r="B22" s="11"/>
      <c r="C22" s="10"/>
      <c r="D22" s="11"/>
      <c r="E22" s="10"/>
      <c r="F22" s="10"/>
      <c r="G22" s="10"/>
      <c r="H22" s="11"/>
      <c r="I22" s="10"/>
      <c r="J22" s="10"/>
      <c r="K22" s="10"/>
      <c r="L22" s="10"/>
      <c r="M22" s="10"/>
    </row>
    <row r="23" spans="1:256" ht="18" customHeight="1">
      <c r="A23" s="10"/>
      <c r="B23" s="11"/>
      <c r="C23" s="10"/>
      <c r="D23" s="11"/>
      <c r="E23" s="10"/>
      <c r="F23" s="10"/>
      <c r="G23" s="10"/>
      <c r="H23" s="11"/>
      <c r="I23" s="10"/>
      <c r="J23" s="10"/>
      <c r="K23" s="10"/>
      <c r="L23" s="10"/>
      <c r="M23" s="10"/>
    </row>
    <row r="24" spans="1:256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256" ht="18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56" ht="18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56" ht="18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256" s="1" customFormat="1" ht="18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256" s="1" customFormat="1" ht="18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256" s="1" customFormat="1" ht="18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256" s="1" customFormat="1" ht="18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256" s="1" customFormat="1" ht="18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s="1" customFormat="1" ht="18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12">
    <mergeCell ref="B1:E1"/>
    <mergeCell ref="F1:I1"/>
    <mergeCell ref="B6:E6"/>
    <mergeCell ref="B7:E7"/>
    <mergeCell ref="B19:E19"/>
    <mergeCell ref="B20:E20"/>
    <mergeCell ref="B9:E9"/>
    <mergeCell ref="F9:I9"/>
    <mergeCell ref="B12:E12"/>
    <mergeCell ref="B13:E13"/>
    <mergeCell ref="B15:E15"/>
    <mergeCell ref="F15:I15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4"/>
  <sheetViews>
    <sheetView showGridLines="0" workbookViewId="0">
      <selection activeCell="B21" sqref="B21:E21"/>
    </sheetView>
  </sheetViews>
  <sheetFormatPr baseColWidth="10" defaultColWidth="16.33203125" defaultRowHeight="18" customHeight="1" x14ac:dyDescent="0"/>
  <cols>
    <col min="1" max="1" width="34.33203125" style="1" customWidth="1"/>
    <col min="2" max="2" width="13.5" style="1" customWidth="1"/>
    <col min="3" max="3" width="6.1640625" style="1" customWidth="1"/>
    <col min="4" max="4" width="15" style="1" customWidth="1"/>
    <col min="5" max="5" width="6.33203125" style="1" customWidth="1"/>
    <col min="6" max="6" width="8.83203125" style="1" customWidth="1"/>
    <col min="7" max="7" width="4.1640625" style="1" customWidth="1"/>
    <col min="8" max="8" width="11" style="1" customWidth="1"/>
    <col min="9" max="9" width="11.83203125" style="1" customWidth="1"/>
    <col min="10" max="10" width="5.83203125" style="1" customWidth="1"/>
    <col min="11" max="11" width="7.83203125" style="1" customWidth="1"/>
    <col min="12" max="12" width="20.1640625" style="1" customWidth="1"/>
    <col min="13" max="256" width="16.33203125" style="1" customWidth="1"/>
  </cols>
  <sheetData>
    <row r="1" spans="1:256" ht="44" customHeight="1">
      <c r="A1" s="15" t="s">
        <v>46</v>
      </c>
      <c r="B1" s="91" t="s">
        <v>19</v>
      </c>
      <c r="C1" s="91"/>
      <c r="D1" s="91"/>
      <c r="E1" s="91"/>
      <c r="F1" s="91" t="s">
        <v>13</v>
      </c>
      <c r="G1" s="91"/>
      <c r="H1" s="91"/>
      <c r="I1" s="91"/>
      <c r="J1" s="10"/>
      <c r="K1" s="10"/>
      <c r="L1" s="10"/>
      <c r="M1" s="10"/>
    </row>
    <row r="2" spans="1:256" s="3" customFormat="1" ht="24" customHeight="1">
      <c r="A2" s="16" t="s">
        <v>20</v>
      </c>
      <c r="B2" s="37">
        <v>1.5</v>
      </c>
      <c r="C2" s="18" t="s">
        <v>40</v>
      </c>
      <c r="D2" s="20">
        <v>1400</v>
      </c>
      <c r="E2" s="18" t="s">
        <v>34</v>
      </c>
      <c r="F2" s="36" t="s">
        <v>35</v>
      </c>
      <c r="G2" s="18"/>
      <c r="H2" s="20">
        <f>B2/100*D2</f>
        <v>21</v>
      </c>
      <c r="I2" s="18" t="s">
        <v>21</v>
      </c>
      <c r="J2" s="14"/>
      <c r="K2" s="14"/>
      <c r="L2" s="14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" customFormat="1" ht="24" customHeight="1">
      <c r="A3" s="16" t="s">
        <v>1</v>
      </c>
      <c r="B3" s="17">
        <f>Mortarplus!F2</f>
        <v>40</v>
      </c>
      <c r="C3" s="18" t="s">
        <v>4</v>
      </c>
      <c r="D3" s="17">
        <f>Mortarplus!E3</f>
        <v>45000</v>
      </c>
      <c r="E3" s="18" t="s">
        <v>3</v>
      </c>
      <c r="F3" s="16">
        <v>8</v>
      </c>
      <c r="G3" s="18" t="s">
        <v>4</v>
      </c>
      <c r="H3" s="17">
        <f>F3/B3*D3</f>
        <v>9000</v>
      </c>
      <c r="I3" s="16" t="s">
        <v>67</v>
      </c>
      <c r="J3" s="14"/>
      <c r="K3" s="14"/>
      <c r="L3" s="14"/>
      <c r="M3" s="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" customFormat="1" ht="24" customHeight="1">
      <c r="A4" s="16" t="s">
        <v>2</v>
      </c>
      <c r="B4" s="17">
        <v>1000</v>
      </c>
      <c r="C4" s="18" t="s">
        <v>4</v>
      </c>
      <c r="D4" s="17">
        <v>200000</v>
      </c>
      <c r="E4" s="18" t="s">
        <v>3</v>
      </c>
      <c r="F4" s="16">
        <v>32</v>
      </c>
      <c r="G4" s="18" t="s">
        <v>4</v>
      </c>
      <c r="H4" s="17">
        <f>F4/B4*D4</f>
        <v>6400</v>
      </c>
      <c r="I4" s="16" t="s">
        <v>67</v>
      </c>
      <c r="J4" s="14"/>
      <c r="K4" s="14"/>
      <c r="L4" s="14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4" customHeight="1">
      <c r="A5" s="16" t="s">
        <v>11</v>
      </c>
      <c r="B5" s="17">
        <v>50</v>
      </c>
      <c r="C5" s="18" t="s">
        <v>9</v>
      </c>
      <c r="D5" s="17">
        <f>Mortarplus!B3</f>
        <v>14000</v>
      </c>
      <c r="E5" s="18" t="s">
        <v>3</v>
      </c>
      <c r="F5" s="16">
        <v>10</v>
      </c>
      <c r="G5" s="18" t="s">
        <v>9</v>
      </c>
      <c r="H5" s="17">
        <f>F5/B5*D5</f>
        <v>2800</v>
      </c>
      <c r="I5" s="16" t="s">
        <v>67</v>
      </c>
      <c r="J5" s="14"/>
      <c r="K5" s="14"/>
      <c r="L5" s="14"/>
      <c r="M5" s="1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3" customFormat="1" ht="28" customHeight="1">
      <c r="A6" s="22"/>
      <c r="B6" s="90" t="s">
        <v>12</v>
      </c>
      <c r="C6" s="90"/>
      <c r="D6" s="90"/>
      <c r="E6" s="90"/>
      <c r="F6" s="19">
        <v>40</v>
      </c>
      <c r="G6" s="18" t="s">
        <v>4</v>
      </c>
      <c r="H6" s="20">
        <f>SUM(H2:H5)</f>
        <v>18221</v>
      </c>
      <c r="I6" s="16" t="s">
        <v>67</v>
      </c>
      <c r="J6" s="12"/>
      <c r="K6" s="4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3" customFormat="1" ht="32" customHeight="1">
      <c r="A7" s="23"/>
      <c r="B7" s="90" t="s">
        <v>68</v>
      </c>
      <c r="C7" s="90"/>
      <c r="D7" s="90"/>
      <c r="E7" s="90"/>
      <c r="F7" s="25"/>
      <c r="G7" s="18"/>
      <c r="H7" s="21">
        <f>H2/F6*H6</f>
        <v>9566.0249999999996</v>
      </c>
      <c r="I7" s="105" t="s">
        <v>66</v>
      </c>
      <c r="J7" s="14"/>
      <c r="K7" s="43"/>
      <c r="L7" s="14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8" customHeight="1">
      <c r="A8" s="10"/>
      <c r="B8" s="11"/>
      <c r="C8" s="10"/>
      <c r="D8" s="11"/>
      <c r="E8" s="10"/>
      <c r="F8" s="10"/>
      <c r="G8" s="10"/>
      <c r="H8" s="11"/>
      <c r="I8" s="10"/>
      <c r="J8" s="10"/>
      <c r="K8" s="10"/>
      <c r="L8" s="10"/>
      <c r="M8" s="10"/>
    </row>
    <row r="9" spans="1:256" ht="44" customHeight="1">
      <c r="A9" s="26" t="s">
        <v>22</v>
      </c>
      <c r="B9" s="92" t="s">
        <v>33</v>
      </c>
      <c r="C9" s="92"/>
      <c r="D9" s="92"/>
      <c r="E9" s="92"/>
      <c r="F9" s="92" t="s">
        <v>13</v>
      </c>
      <c r="G9" s="92"/>
      <c r="H9" s="92"/>
      <c r="I9" s="92"/>
      <c r="J9" s="10"/>
      <c r="K9" s="10"/>
      <c r="L9" s="10"/>
      <c r="M9" s="10"/>
    </row>
    <row r="10" spans="1:256" s="3" customFormat="1" ht="24" customHeight="1">
      <c r="A10" s="16" t="s">
        <v>20</v>
      </c>
      <c r="B10" s="37">
        <v>1.5</v>
      </c>
      <c r="C10" s="18" t="s">
        <v>40</v>
      </c>
      <c r="D10" s="20">
        <v>1400</v>
      </c>
      <c r="E10" s="18" t="s">
        <v>34</v>
      </c>
      <c r="F10" s="36" t="s">
        <v>35</v>
      </c>
      <c r="G10" s="18"/>
      <c r="H10" s="20">
        <f>B10/100*D10</f>
        <v>21</v>
      </c>
      <c r="I10" s="18" t="s">
        <v>21</v>
      </c>
      <c r="J10" s="14"/>
      <c r="K10" s="14"/>
      <c r="L10" s="14"/>
      <c r="M10" s="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24" customHeight="1">
      <c r="A11" s="16" t="s">
        <v>47</v>
      </c>
      <c r="B11" s="17">
        <v>40</v>
      </c>
      <c r="C11" s="18" t="s">
        <v>4</v>
      </c>
      <c r="D11" s="17">
        <f>Mortarplus!E5</f>
        <v>40000</v>
      </c>
      <c r="E11" s="18" t="s">
        <v>3</v>
      </c>
      <c r="F11" s="16">
        <v>40</v>
      </c>
      <c r="G11" s="18" t="s">
        <v>4</v>
      </c>
      <c r="H11" s="17">
        <f>F11/B11*D11</f>
        <v>40000</v>
      </c>
      <c r="I11" s="16" t="s">
        <v>67</v>
      </c>
      <c r="J11" s="14"/>
      <c r="K11" s="14"/>
      <c r="L11" s="14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13" customFormat="1" ht="28" customHeight="1">
      <c r="A12" s="22"/>
      <c r="B12" s="90" t="s">
        <v>12</v>
      </c>
      <c r="C12" s="90"/>
      <c r="D12" s="90"/>
      <c r="E12" s="90"/>
      <c r="F12" s="19">
        <v>40</v>
      </c>
      <c r="G12" s="18" t="s">
        <v>4</v>
      </c>
      <c r="H12" s="20">
        <f>H11</f>
        <v>40000</v>
      </c>
      <c r="I12" s="16" t="s">
        <v>67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3" customFormat="1" ht="32" customHeight="1">
      <c r="A13" s="23"/>
      <c r="B13" s="90" t="s">
        <v>68</v>
      </c>
      <c r="C13" s="90"/>
      <c r="D13" s="90"/>
      <c r="E13" s="90"/>
      <c r="F13" s="25"/>
      <c r="G13" s="18"/>
      <c r="H13" s="21">
        <f>H10/F12*H12</f>
        <v>21000</v>
      </c>
      <c r="I13" s="105" t="s">
        <v>66</v>
      </c>
      <c r="J13" s="14"/>
      <c r="K13" s="14"/>
      <c r="L13" s="14"/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8" customHeight="1">
      <c r="A14" s="10"/>
      <c r="B14" s="11"/>
      <c r="C14" s="10"/>
      <c r="D14" s="11"/>
      <c r="E14" s="10"/>
      <c r="F14" s="10"/>
      <c r="G14" s="10"/>
      <c r="H14" s="11"/>
      <c r="I14" s="10"/>
      <c r="J14" s="10"/>
      <c r="K14" s="10"/>
      <c r="L14" s="10"/>
      <c r="M14" s="10"/>
    </row>
    <row r="15" spans="1:256" ht="18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56" ht="44" customHeight="1">
      <c r="A16" s="24" t="s">
        <v>28</v>
      </c>
      <c r="B16" s="102" t="s">
        <v>6</v>
      </c>
      <c r="C16" s="102"/>
      <c r="D16" s="102"/>
      <c r="E16" s="102"/>
      <c r="F16" s="102" t="s">
        <v>13</v>
      </c>
      <c r="G16" s="102"/>
      <c r="H16" s="102"/>
      <c r="I16" s="102"/>
      <c r="J16" s="10"/>
      <c r="K16" s="10"/>
      <c r="L16" s="10"/>
      <c r="M16" s="10"/>
    </row>
    <row r="17" spans="1:256" s="3" customFormat="1" ht="24" customHeight="1">
      <c r="A17" s="16" t="s">
        <v>20</v>
      </c>
      <c r="B17" s="37">
        <v>3</v>
      </c>
      <c r="C17" s="18" t="s">
        <v>40</v>
      </c>
      <c r="D17" s="20">
        <v>1400</v>
      </c>
      <c r="E17" s="18" t="s">
        <v>34</v>
      </c>
      <c r="F17" s="36" t="s">
        <v>35</v>
      </c>
      <c r="G17" s="18"/>
      <c r="H17" s="20">
        <f>B17/100*D17</f>
        <v>42</v>
      </c>
      <c r="I17" s="18" t="s">
        <v>21</v>
      </c>
      <c r="J17" s="14"/>
      <c r="K17" s="14"/>
      <c r="L17" s="14"/>
      <c r="M17" s="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24" customHeight="1">
      <c r="A18" s="16" t="s">
        <v>1</v>
      </c>
      <c r="B18" s="17">
        <f>Mortarplus!F2</f>
        <v>40</v>
      </c>
      <c r="C18" s="18" t="s">
        <v>4</v>
      </c>
      <c r="D18" s="17">
        <f>Mortarplus!E3</f>
        <v>45000</v>
      </c>
      <c r="E18" s="18" t="s">
        <v>3</v>
      </c>
      <c r="F18" s="16">
        <v>8</v>
      </c>
      <c r="G18" s="18" t="s">
        <v>4</v>
      </c>
      <c r="H18" s="17">
        <f>F18/B18*D18</f>
        <v>9000</v>
      </c>
      <c r="I18" s="16" t="s">
        <v>67</v>
      </c>
      <c r="J18" s="14"/>
      <c r="K18" s="14"/>
      <c r="L18" s="14"/>
      <c r="M18" s="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" customFormat="1" ht="24" customHeight="1">
      <c r="A19" s="16" t="s">
        <v>2</v>
      </c>
      <c r="B19" s="17">
        <v>1000</v>
      </c>
      <c r="C19" s="18" t="s">
        <v>4</v>
      </c>
      <c r="D19" s="17">
        <f>Mortarplus!H3</f>
        <v>180000</v>
      </c>
      <c r="E19" s="18" t="s">
        <v>3</v>
      </c>
      <c r="F19" s="16">
        <v>32</v>
      </c>
      <c r="G19" s="18" t="s">
        <v>4</v>
      </c>
      <c r="H19" s="17">
        <f>F19/B19*D19</f>
        <v>5760</v>
      </c>
      <c r="I19" s="16" t="s">
        <v>67</v>
      </c>
      <c r="J19" s="14"/>
      <c r="K19" s="14"/>
      <c r="L19" s="14"/>
      <c r="M19" s="1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13" customFormat="1" ht="28" customHeight="1">
      <c r="A20" s="22"/>
      <c r="B20" s="90" t="s">
        <v>12</v>
      </c>
      <c r="C20" s="90"/>
      <c r="D20" s="90"/>
      <c r="E20" s="90"/>
      <c r="F20" s="19">
        <v>40</v>
      </c>
      <c r="G20" s="18" t="s">
        <v>4</v>
      </c>
      <c r="H20" s="20">
        <f>SUM(H17:H19)</f>
        <v>14802</v>
      </c>
      <c r="I20" s="16" t="s">
        <v>67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3" customFormat="1" ht="32" customHeight="1">
      <c r="A21" s="23"/>
      <c r="B21" s="90" t="s">
        <v>68</v>
      </c>
      <c r="C21" s="90"/>
      <c r="D21" s="90"/>
      <c r="E21" s="90"/>
      <c r="F21" s="25"/>
      <c r="G21" s="18"/>
      <c r="H21" s="21">
        <f>H17/F20*H20</f>
        <v>15542.1</v>
      </c>
      <c r="I21" s="105" t="s">
        <v>66</v>
      </c>
      <c r="J21" s="14"/>
      <c r="K21" s="14"/>
      <c r="L21" s="14"/>
      <c r="M21" s="1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1" customFormat="1" ht="18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256" s="1" customFormat="1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256" s="1" customFormat="1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2">
    <mergeCell ref="B20:E20"/>
    <mergeCell ref="B21:E21"/>
    <mergeCell ref="B1:E1"/>
    <mergeCell ref="F1:I1"/>
    <mergeCell ref="B6:E6"/>
    <mergeCell ref="B7:E7"/>
    <mergeCell ref="B9:E9"/>
    <mergeCell ref="F9:I9"/>
    <mergeCell ref="B12:E12"/>
    <mergeCell ref="B13:E13"/>
    <mergeCell ref="B16:E16"/>
    <mergeCell ref="F16:I16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4"/>
  <sheetViews>
    <sheetView showGridLines="0" workbookViewId="0">
      <selection activeCell="D18" sqref="D18"/>
    </sheetView>
  </sheetViews>
  <sheetFormatPr baseColWidth="10" defaultColWidth="16.33203125" defaultRowHeight="18" customHeight="1" x14ac:dyDescent="0"/>
  <cols>
    <col min="1" max="1" width="34.33203125" style="1" customWidth="1"/>
    <col min="2" max="2" width="13.5" style="1" customWidth="1"/>
    <col min="3" max="3" width="6.1640625" style="1" customWidth="1"/>
    <col min="4" max="4" width="15" style="1" customWidth="1"/>
    <col min="5" max="5" width="6.6640625" style="1" customWidth="1"/>
    <col min="6" max="6" width="8.83203125" style="1" customWidth="1"/>
    <col min="7" max="7" width="4.1640625" style="1" customWidth="1"/>
    <col min="8" max="8" width="11" style="1" customWidth="1"/>
    <col min="9" max="9" width="11.83203125" style="1" customWidth="1"/>
    <col min="10" max="256" width="16.33203125" style="1" customWidth="1"/>
  </cols>
  <sheetData>
    <row r="1" spans="1:256" ht="44" customHeight="1">
      <c r="A1" s="15" t="s">
        <v>23</v>
      </c>
      <c r="B1" s="91" t="s">
        <v>14</v>
      </c>
      <c r="C1" s="91"/>
      <c r="D1" s="91"/>
      <c r="E1" s="91"/>
      <c r="F1" s="91" t="s">
        <v>13</v>
      </c>
      <c r="G1" s="91"/>
      <c r="H1" s="91"/>
      <c r="I1" s="91"/>
      <c r="J1" s="10"/>
      <c r="K1" s="10"/>
      <c r="L1" s="10"/>
      <c r="M1" s="10"/>
    </row>
    <row r="2" spans="1:256" s="3" customFormat="1" ht="24" customHeight="1">
      <c r="A2" s="16" t="s">
        <v>20</v>
      </c>
      <c r="B2" s="17">
        <v>3</v>
      </c>
      <c r="C2" s="18" t="s">
        <v>0</v>
      </c>
      <c r="D2" s="17">
        <v>1400</v>
      </c>
      <c r="E2" s="18" t="s">
        <v>34</v>
      </c>
      <c r="F2" s="16"/>
      <c r="G2" s="18"/>
      <c r="H2" s="37">
        <f>B2/1000*D2</f>
        <v>4.2</v>
      </c>
      <c r="I2" s="16" t="s">
        <v>21</v>
      </c>
      <c r="J2" s="14"/>
      <c r="K2" s="14"/>
      <c r="L2" s="14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" customFormat="1" ht="24" customHeight="1">
      <c r="A3" s="16" t="s">
        <v>1</v>
      </c>
      <c r="B3" s="17">
        <f>Mortarplus!F2</f>
        <v>40</v>
      </c>
      <c r="C3" s="18" t="s">
        <v>4</v>
      </c>
      <c r="D3" s="17">
        <f>Mortarplus!E3</f>
        <v>45000</v>
      </c>
      <c r="E3" s="18" t="s">
        <v>3</v>
      </c>
      <c r="F3" s="16">
        <v>10</v>
      </c>
      <c r="G3" s="18" t="s">
        <v>4</v>
      </c>
      <c r="H3" s="17">
        <f>F3/B3*D3</f>
        <v>11250</v>
      </c>
      <c r="I3" s="16" t="s">
        <v>67</v>
      </c>
      <c r="J3" s="14"/>
      <c r="K3" s="14"/>
      <c r="L3" s="14"/>
      <c r="M3" s="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" customFormat="1" ht="24" customHeight="1">
      <c r="A4" s="16" t="s">
        <v>7</v>
      </c>
      <c r="B4" s="17">
        <v>1000</v>
      </c>
      <c r="C4" s="18" t="s">
        <v>4</v>
      </c>
      <c r="D4" s="17">
        <f>Mortarplus!J3</f>
        <v>300000</v>
      </c>
      <c r="E4" s="18" t="s">
        <v>3</v>
      </c>
      <c r="F4" s="16">
        <v>30</v>
      </c>
      <c r="G4" s="18" t="s">
        <v>4</v>
      </c>
      <c r="H4" s="17">
        <f>F4/B4*D4</f>
        <v>9000</v>
      </c>
      <c r="I4" s="16" t="s">
        <v>67</v>
      </c>
      <c r="J4" s="14"/>
      <c r="K4" s="14"/>
      <c r="L4" s="14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4" customHeight="1">
      <c r="A5" s="16" t="s">
        <v>11</v>
      </c>
      <c r="B5" s="17">
        <v>50</v>
      </c>
      <c r="C5" s="18" t="s">
        <v>9</v>
      </c>
      <c r="D5" s="17">
        <f>Mortarplus!B3</f>
        <v>14000</v>
      </c>
      <c r="E5" s="18" t="s">
        <v>3</v>
      </c>
      <c r="F5" s="16">
        <v>25</v>
      </c>
      <c r="G5" s="18" t="s">
        <v>9</v>
      </c>
      <c r="H5" s="17">
        <f>F5/B5*D5</f>
        <v>7000</v>
      </c>
      <c r="I5" s="16" t="s">
        <v>67</v>
      </c>
      <c r="J5" s="14"/>
      <c r="K5" s="14"/>
      <c r="L5" s="14"/>
      <c r="M5" s="1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3" customFormat="1" ht="28" customHeight="1">
      <c r="A6" s="22"/>
      <c r="B6" s="90" t="s">
        <v>12</v>
      </c>
      <c r="C6" s="90"/>
      <c r="D6" s="90"/>
      <c r="E6" s="90"/>
      <c r="F6" s="19">
        <v>40</v>
      </c>
      <c r="G6" s="18" t="s">
        <v>4</v>
      </c>
      <c r="H6" s="20">
        <f>SUM(H2:H5)</f>
        <v>27254.2</v>
      </c>
      <c r="I6" s="16" t="s">
        <v>67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3" customFormat="1" ht="32" customHeight="1">
      <c r="A7" s="23"/>
      <c r="B7" s="90" t="s">
        <v>68</v>
      </c>
      <c r="C7" s="90"/>
      <c r="D7" s="90"/>
      <c r="E7" s="90"/>
      <c r="F7" s="40">
        <f>F6/H2</f>
        <v>9.5238095238095237</v>
      </c>
      <c r="G7" s="18" t="s">
        <v>10</v>
      </c>
      <c r="H7" s="21">
        <f>H6/F7</f>
        <v>2861.6910000000003</v>
      </c>
      <c r="I7" s="105" t="s">
        <v>66</v>
      </c>
      <c r="J7" s="14"/>
      <c r="K7" s="43"/>
      <c r="L7" s="14"/>
      <c r="M7" s="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8" customHeight="1">
      <c r="A8" s="10"/>
      <c r="B8" s="11"/>
      <c r="C8" s="10"/>
      <c r="D8" s="11"/>
      <c r="E8" s="10"/>
      <c r="F8" s="10"/>
      <c r="G8" s="10"/>
      <c r="H8" s="11"/>
      <c r="I8" s="10"/>
      <c r="J8" s="10"/>
      <c r="K8" s="10"/>
      <c r="L8" s="10"/>
      <c r="M8" s="10"/>
    </row>
    <row r="9" spans="1:256" ht="18" customHeight="1">
      <c r="A9" s="10"/>
      <c r="B9" s="11"/>
      <c r="C9" s="10"/>
      <c r="D9" s="11"/>
      <c r="E9" s="10"/>
      <c r="F9" s="10"/>
      <c r="G9" s="10"/>
      <c r="H9" s="11"/>
      <c r="I9" s="10"/>
      <c r="J9" s="10"/>
      <c r="K9" s="10"/>
      <c r="L9" s="10"/>
      <c r="M9" s="10"/>
    </row>
    <row r="10" spans="1:256" ht="44" customHeight="1">
      <c r="A10" s="26" t="s">
        <v>24</v>
      </c>
      <c r="B10" s="89" t="s">
        <v>33</v>
      </c>
      <c r="C10" s="89"/>
      <c r="D10" s="89"/>
      <c r="E10" s="89"/>
      <c r="F10" s="89" t="s">
        <v>13</v>
      </c>
      <c r="G10" s="89"/>
      <c r="H10" s="89"/>
      <c r="I10" s="89"/>
      <c r="J10" s="10"/>
      <c r="K10" s="10"/>
      <c r="L10" s="10"/>
      <c r="M10" s="10"/>
    </row>
    <row r="11" spans="1:256" s="3" customFormat="1" ht="24" customHeight="1">
      <c r="A11" s="16" t="s">
        <v>20</v>
      </c>
      <c r="B11" s="17">
        <v>3</v>
      </c>
      <c r="C11" s="18" t="s">
        <v>0</v>
      </c>
      <c r="D11" s="17">
        <v>1400</v>
      </c>
      <c r="E11" s="18" t="s">
        <v>34</v>
      </c>
      <c r="F11" s="16"/>
      <c r="G11" s="18"/>
      <c r="H11" s="37">
        <f>B11/1000*D11</f>
        <v>4.2</v>
      </c>
      <c r="I11" s="16" t="s">
        <v>21</v>
      </c>
      <c r="J11" s="14"/>
      <c r="K11" s="14"/>
      <c r="L11" s="14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24" customHeight="1">
      <c r="A12" s="16" t="s">
        <v>45</v>
      </c>
      <c r="B12" s="17">
        <f>Mortarplus!I4</f>
        <v>40</v>
      </c>
      <c r="C12" s="18" t="s">
        <v>4</v>
      </c>
      <c r="D12" s="17">
        <f>Mortarplus!H5</f>
        <v>80000</v>
      </c>
      <c r="E12" s="18" t="s">
        <v>3</v>
      </c>
      <c r="F12" s="16">
        <v>40</v>
      </c>
      <c r="G12" s="18" t="s">
        <v>4</v>
      </c>
      <c r="H12" s="17">
        <f>D12</f>
        <v>80000</v>
      </c>
      <c r="I12" s="16" t="s">
        <v>67</v>
      </c>
      <c r="J12" s="14"/>
      <c r="K12" s="14"/>
      <c r="L12" s="14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13" customFormat="1" ht="28" customHeight="1">
      <c r="A13" s="22"/>
      <c r="B13" s="90" t="s">
        <v>12</v>
      </c>
      <c r="C13" s="90"/>
      <c r="D13" s="90"/>
      <c r="E13" s="90"/>
      <c r="F13" s="19">
        <v>40</v>
      </c>
      <c r="G13" s="18" t="s">
        <v>4</v>
      </c>
      <c r="H13" s="20">
        <f>H12</f>
        <v>80000</v>
      </c>
      <c r="I13" s="16" t="s">
        <v>67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3" customFormat="1" ht="32" customHeight="1">
      <c r="A14" s="23"/>
      <c r="B14" s="90" t="s">
        <v>68</v>
      </c>
      <c r="C14" s="90"/>
      <c r="D14" s="90"/>
      <c r="E14" s="90"/>
      <c r="F14" s="40">
        <f>F13/H11</f>
        <v>9.5238095238095237</v>
      </c>
      <c r="G14" s="18" t="s">
        <v>10</v>
      </c>
      <c r="H14" s="21">
        <f>H13/F14</f>
        <v>8400</v>
      </c>
      <c r="I14" s="105" t="s">
        <v>66</v>
      </c>
      <c r="J14" s="14"/>
      <c r="K14" s="14"/>
      <c r="L14" s="14"/>
      <c r="M14" s="1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8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56" ht="18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8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8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1" customFormat="1" ht="18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s="1" customFormat="1" ht="18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s="1" customFormat="1" ht="18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1" customFormat="1" ht="18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1" customFormat="1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1" customFormat="1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8">
    <mergeCell ref="B13:E13"/>
    <mergeCell ref="B14:E14"/>
    <mergeCell ref="B1:E1"/>
    <mergeCell ref="F1:I1"/>
    <mergeCell ref="B6:E6"/>
    <mergeCell ref="B7:E7"/>
    <mergeCell ref="B10:E10"/>
    <mergeCell ref="F10:I10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Mortarplus</vt:lpstr>
      <vt:lpstr>Thinbed Bata Ringan</vt:lpstr>
      <vt:lpstr>Plester Bata Ringan</vt:lpstr>
      <vt:lpstr>Plaster Bata Merah</vt:lpstr>
      <vt:lpstr>Lem KeramikTebal</vt:lpstr>
      <vt:lpstr>Lem Keramik Tipis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Bacon</cp:lastModifiedBy>
  <dcterms:created xsi:type="dcterms:W3CDTF">2018-07-20T03:37:08Z</dcterms:created>
  <dcterms:modified xsi:type="dcterms:W3CDTF">2018-09-05T07:09:54Z</dcterms:modified>
</cp:coreProperties>
</file>